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725" windowWidth="20130" windowHeight="4620" tabRatio="652" activeTab="5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08" sheetId="8" r:id="rId8"/>
    <sheet name="09" sheetId="9" r:id="rId9"/>
    <sheet name="PLChuaDieuKien" sheetId="10" r:id="rId10"/>
  </sheets>
  <externalReferences>
    <externalReference r:id="rId13"/>
  </externalReference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'04'!$A$1:$U$123</definedName>
    <definedName name="_xlnm.Print_Area" localSheetId="4">'04 (bỏ)'!$A$1:$U$23</definedName>
    <definedName name="_xlnm.Print_Area" localSheetId="5">'05'!$A$1:$U$122</definedName>
    <definedName name="_xlnm.Print_Area" localSheetId="6">'05 (bỏ)'!$A$1:$V$23</definedName>
    <definedName name="_xlnm.Print_Area" localSheetId="7">'08'!$A$1:$W$60</definedName>
    <definedName name="_xlnm.Print_Area" localSheetId="8">'09'!$A$1:$U$29</definedName>
    <definedName name="_xlnm.Print_Area" localSheetId="0">'TT'!$A$1:$C$15</definedName>
    <definedName name="_xlnm.Print_Titles" localSheetId="6">'05 (bỏ)'!$2:$7</definedName>
    <definedName name="_xlnm.Print_Titles" localSheetId="9">'PLChuaDieuKien'!$4:$5</definedName>
  </definedNames>
  <calcPr fullCalcOnLoad="1"/>
</workbook>
</file>

<file path=xl/sharedStrings.xml><?xml version="1.0" encoding="utf-8"?>
<sst xmlns="http://schemas.openxmlformats.org/spreadsheetml/2006/main" count="893" uniqueCount="324">
  <si>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</si>
  <si>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</si>
  <si>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</si>
  <si>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</si>
  <si>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</si>
  <si>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</si>
  <si>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</si>
  <si>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</si>
  <si>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</si>
  <si>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</si>
  <si>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</si>
  <si>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</si>
  <si>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</si>
  <si>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</si>
  <si>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</si>
  <si>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</si>
  <si>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</si>
  <si>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</si>
  <si>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</si>
  <si>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</si>
  <si>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</si>
  <si>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</si>
  <si>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</si>
  <si>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</si>
  <si>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</si>
  <si>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</si>
  <si>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</si>
  <si>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</si>
  <si>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</si>
  <si>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</si>
  <si>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</si>
  <si>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</si>
  <si>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</si>
  <si>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</si>
  <si>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</si>
  <si>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</si>
  <si>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</si>
  <si>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</si>
  <si>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</si>
  <si>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</si>
  <si>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</si>
  <si>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</si>
  <si>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3.1</t>
  </si>
  <si>
    <t>3.2</t>
  </si>
  <si>
    <t>4.1</t>
  </si>
  <si>
    <t>4.2</t>
  </si>
  <si>
    <t>5.2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</si>
  <si>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</si>
  <si>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</si>
  <si>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</si>
  <si>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</si>
  <si>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</si>
  <si>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</si>
  <si>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</si>
  <si>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</si>
  <si>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</si>
  <si>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</si>
  <si>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</si>
  <si>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>5.1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</si>
  <si>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</si>
  <si>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</si>
  <si>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</si>
  <si>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</si>
  <si>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</si>
  <si>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</si>
  <si>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</si>
  <si>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</si>
  <si>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</si>
  <si>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</si>
  <si>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</si>
  <si>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</si>
  <si>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</si>
  <si>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</si>
  <si>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</si>
  <si>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</si>
  <si>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</si>
  <si>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</si>
  <si>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</si>
  <si>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</si>
  <si>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</si>
  <si>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</si>
  <si>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</si>
  <si>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</si>
  <si>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</si>
  <si>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</si>
  <si>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</si>
  <si>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</si>
  <si>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</si>
  <si>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</si>
  <si>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</si>
  <si>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</si>
  <si>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</si>
  <si>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</si>
  <si>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</si>
  <si>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</si>
  <si>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</si>
  <si>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</si>
  <si>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</si>
  <si>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</si>
  <si>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</si>
  <si>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</si>
  <si>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</si>
  <si>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</si>
  <si>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</si>
  <si>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</si>
  <si>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</si>
  <si>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</si>
  <si>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</si>
  <si>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</si>
  <si>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</si>
  <si>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</si>
  <si>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</si>
  <si>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</si>
  <si>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</si>
  <si>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</si>
  <si>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</si>
  <si>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</si>
  <si>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</si>
  <si>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</si>
  <si>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</si>
  <si>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</si>
  <si>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</si>
  <si>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</si>
  <si>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</si>
  <si>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</si>
  <si>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</si>
  <si>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</si>
  <si>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</si>
  <si>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Đơn vị tính: Việc và đơn</t>
  </si>
  <si>
    <t>Tổng số đơn tiếp nhận
(Đơn)</t>
  </si>
  <si>
    <t>Đơn trùng (Đơn)</t>
  </si>
  <si>
    <t>Kết quả giải quyết số việc thuộc thẩm quyền (Việc)</t>
  </si>
  <si>
    <t>Chia theo
 thời điểm thụ lý</t>
  </si>
  <si>
    <t>Chia theo thẩm quyền giải quyết</t>
  </si>
  <si>
    <t>Số việc thuộc thẩm quyền giải quyết của cơ quan khác</t>
  </si>
  <si>
    <t>Đúng toàn bộ</t>
  </si>
  <si>
    <t>Đúng một phần</t>
  </si>
  <si>
    <t>Sai toàn bộ</t>
  </si>
  <si>
    <t>Số chưa giải quyết chuyển kỳ sau</t>
  </si>
  <si>
    <t>Quyết định về thi hành án</t>
  </si>
  <si>
    <t>Áp dụng biện pháp cưỡng chế</t>
  </si>
  <si>
    <t>Áp dụng biện pháp bảo đảm</t>
  </si>
  <si>
    <t>Nội dung khác</t>
  </si>
  <si>
    <t>Số năm trước chuyển sang</t>
  </si>
  <si>
    <t>Số mới nhận</t>
  </si>
  <si>
    <t>Quyết định thi hành án</t>
  </si>
  <si>
    <t>Quyết định ủy thác</t>
  </si>
  <si>
    <t>Quyết định hoãn/ Đình chỉ/ Tạm đình chỉ</t>
  </si>
  <si>
    <t>Cưỡng chế kê biên tài sản</t>
  </si>
  <si>
    <t>Cưỡng chế giao tài sản bán đấu giá</t>
  </si>
  <si>
    <t>Biện pháp cưỡng chế khác</t>
  </si>
  <si>
    <t xml:space="preserve">            A</t>
  </si>
  <si>
    <t>Tổng số (Khiếu nại)</t>
  </si>
  <si>
    <t>Tổng số (Tố cáo)</t>
  </si>
  <si>
    <t>Cục Thi hành án dân sự</t>
  </si>
  <si>
    <t>Khiếu nại</t>
  </si>
  <si>
    <t>Tố cáo</t>
  </si>
  <si>
    <t xml:space="preserve">Đơn vị tính: Việc, Đoàn và Lượt </t>
  </si>
  <si>
    <t>Tổng</t>
  </si>
  <si>
    <t>Đoàn đông người</t>
  </si>
  <si>
    <t>Lãnh đạo cơ quan tiếp</t>
  </si>
  <si>
    <t>Số việc tiếp nhận (việc)</t>
  </si>
  <si>
    <t>Kết quả giải quyết số việc thuộc thẩm quyền</t>
  </si>
  <si>
    <t>Chia theo nội dung</t>
  </si>
  <si>
    <t>Chia theo thẩm quyền</t>
  </si>
  <si>
    <t>Số lượt</t>
  </si>
  <si>
    <t>Số người</t>
  </si>
  <si>
    <t>Số vụ việc</t>
  </si>
  <si>
    <t>Số đoàn</t>
  </si>
  <si>
    <t>Kiến nghị, phản ánh</t>
  </si>
  <si>
    <t>Thuộc thẩm quyền</t>
  </si>
  <si>
    <t>Khác</t>
  </si>
  <si>
    <t>Số đã giải quyết</t>
  </si>
  <si>
    <t>Cục THADS</t>
  </si>
  <si>
    <t xml:space="preserve">Cục Thi hành án dân sự </t>
  </si>
  <si>
    <t>NGƯỜI LẬP BIỂU</t>
  </si>
  <si>
    <t xml:space="preserve">… tháng … năm </t>
  </si>
  <si>
    <t>Đơn vị tính: việc và 1.000 đồng</t>
  </si>
  <si>
    <t>Tổng số việc thuộc thẩm quyền giải quyết của CQ THADS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</si>
  <si>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</si>
  <si>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</si>
  <si>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</si>
  <si>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</si>
  <si>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</si>
  <si>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</si>
  <si>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</si>
  <si>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</si>
  <si>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</si>
  <si>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</si>
  <si>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Số đình chỉ</t>
  </si>
  <si>
    <t>Số việc tiếp nhận  (Việc)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</si>
  <si>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</si>
  <si>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</si>
  <si>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</si>
  <si>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 xml:space="preserve">Biểu số: 08/TK-THA
Ban hành theo TT số: 06/2019/TT-BTP
ngày 21 tháng 11 năm 2019
Ngày nhận báo cáo: </t>
  </si>
  <si>
    <t xml:space="preserve">Biểu số: 09/TK-THA
Ban hành theo TT số: 06/2019/TT-BTP
ngày 21 tháng 11 năm 2019
Ngày nhận báo cáo: </t>
  </si>
  <si>
    <t>B</t>
  </si>
  <si>
    <t>Các Chi cục</t>
  </si>
  <si>
    <t>H Tân Hồng</t>
  </si>
  <si>
    <t>III</t>
  </si>
  <si>
    <t>H Hồng Ngự</t>
  </si>
  <si>
    <t>IV</t>
  </si>
  <si>
    <t>H Tam Nông</t>
  </si>
  <si>
    <t>V</t>
  </si>
  <si>
    <t>H Thanh Bình</t>
  </si>
  <si>
    <t>VI</t>
  </si>
  <si>
    <t>TP Cao Lãnh</t>
  </si>
  <si>
    <t>VII</t>
  </si>
  <si>
    <t>H Cao Lãnh</t>
  </si>
  <si>
    <t>VIII</t>
  </si>
  <si>
    <t>H Tháp Mười</t>
  </si>
  <si>
    <t>IX</t>
  </si>
  <si>
    <t>H Châu Thành</t>
  </si>
  <si>
    <t>X</t>
  </si>
  <si>
    <t>TP Sa Đéc</t>
  </si>
  <si>
    <t>XI</t>
  </si>
  <si>
    <t>H Lai Vung</t>
  </si>
  <si>
    <t>XII</t>
  </si>
  <si>
    <t>H Lấp Vò</t>
  </si>
  <si>
    <t>Đơn vị  báo cáo: 
Cục THADS tỉnh Đồng Tháp
Đơn vị nhận báo cáo:
Tổng Cục THADS</t>
  </si>
  <si>
    <t>Vũ Quang Hiện</t>
  </si>
  <si>
    <t>Nguyễn Chí Hòa</t>
  </si>
  <si>
    <t>Nguyễn Văn Bạc</t>
  </si>
  <si>
    <t>Đỗ Thành Lơ</t>
  </si>
  <si>
    <t>Lê Phước Bé Sáu</t>
  </si>
  <si>
    <t>Nguyễn Kim Tuân</t>
  </si>
  <si>
    <t>Nguyễn Minh Tấn</t>
  </si>
  <si>
    <t>Trần Công Bằng</t>
  </si>
  <si>
    <t>Trần Minh Tý</t>
  </si>
  <si>
    <t>Mai Thị Thu Cúc</t>
  </si>
  <si>
    <t>Bùi Văn Khanh</t>
  </si>
  <si>
    <t>Nguyễn Ngọc Phú</t>
  </si>
  <si>
    <t>Trần Công Hiệp</t>
  </si>
  <si>
    <t>Huỳnh Công Tân</t>
  </si>
  <si>
    <t>Võ Minh Dũng</t>
  </si>
  <si>
    <t>Trần Trọng Quyết</t>
  </si>
  <si>
    <t>Nguyễn Tấn Thái</t>
  </si>
  <si>
    <t>Lê Thanh Giang</t>
  </si>
  <si>
    <t>Võ Hồng Đào</t>
  </si>
  <si>
    <t>Phạm Minh Phúc</t>
  </si>
  <si>
    <t>Huỳnh Anh Tuấn</t>
  </si>
  <si>
    <t>Trần Trí Hiếu</t>
  </si>
  <si>
    <t>Đỗ Hữu Tuấn</t>
  </si>
  <si>
    <t>Lê Văn Thạnh</t>
  </si>
  <si>
    <t>Phạm Thị Phú</t>
  </si>
  <si>
    <t>Nguyễn Văn Lực</t>
  </si>
  <si>
    <t>Huỳnh Văn Tuấn</t>
  </si>
  <si>
    <t>Trịnh Văn Tươm</t>
  </si>
  <si>
    <t>Nguyễn Văn Thế</t>
  </si>
  <si>
    <t>Trương Văn Xuân</t>
  </si>
  <si>
    <t>Trần Mỹ Phương</t>
  </si>
  <si>
    <t>Nguyễn Minh Thiện</t>
  </si>
  <si>
    <t>Nguyễn Văn Hiền</t>
  </si>
  <si>
    <t>Phạm Văn Tùng</t>
  </si>
  <si>
    <t>Phạm Thị Mỹ Linh</t>
  </si>
  <si>
    <t>Trần Lê Khã</t>
  </si>
  <si>
    <t>Nguyễn Thanh Sơn</t>
  </si>
  <si>
    <t>Nguyễn Trọng Tồn</t>
  </si>
  <si>
    <t>Trần Văn Hiền</t>
  </si>
  <si>
    <t>Phạm Chí Hùng</t>
  </si>
  <si>
    <t>Võ Thành Đặng</t>
  </si>
  <si>
    <t>Nguyễn Văn Thơm</t>
  </si>
  <si>
    <t>Bùi Văn Hiếu</t>
  </si>
  <si>
    <t>Phạm Thành Phần</t>
  </si>
  <si>
    <t>Nguyễn Minh Nhựt</t>
  </si>
  <si>
    <t>Võ Văn Sơn</t>
  </si>
  <si>
    <t>Trương Thành Út</t>
  </si>
  <si>
    <t>Phạm Văn Dũng</t>
  </si>
  <si>
    <t>Võ Y Khoa</t>
  </si>
  <si>
    <t>Lương Văn Hạnh</t>
  </si>
  <si>
    <t>Nguyễn Thành Trung</t>
  </si>
  <si>
    <t>Nguyễn Bùi Trí</t>
  </si>
  <si>
    <t>Mai Phi Hùng</t>
  </si>
  <si>
    <t>Võ Minh Huệ</t>
  </si>
  <si>
    <t>Lê Quang Công</t>
  </si>
  <si>
    <t>Đặng Huỳnh Tân</t>
  </si>
  <si>
    <t>Trần Phước Đức</t>
  </si>
  <si>
    <t>Phạm Phú Lợi</t>
  </si>
  <si>
    <t>Lê Hồng Đỗ</t>
  </si>
  <si>
    <t>Kiều Công Thành</t>
  </si>
  <si>
    <t>Lê Văn Vĩ</t>
  </si>
  <si>
    <t>Cao Văn Nghĩa</t>
  </si>
  <si>
    <t>Nguyễn Minh Tâm</t>
  </si>
  <si>
    <t xml:space="preserve"> Võ Văn Thiện</t>
  </si>
  <si>
    <t>Nguyễn Văn Hiếu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</si>
  <si>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</si>
  <si>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</si>
  <si>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</si>
  <si>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</si>
  <si>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</si>
  <si>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</si>
  <si>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</si>
  <si>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</si>
  <si>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</si>
  <si>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</si>
  <si>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</si>
  <si>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</si>
  <si>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</si>
  <si>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</si>
  <si>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Trần Thị Thanh Thúy</t>
  </si>
  <si>
    <t>Nguyễn Thị Lan Trinh</t>
  </si>
  <si>
    <t>Trương Quốc Trung</t>
  </si>
  <si>
    <t>Võ Thanh Vân</t>
  </si>
  <si>
    <t xml:space="preserve"> Lê Thị Thanh Xuân</t>
  </si>
  <si>
    <t>Nguyễn Ngọc Được</t>
  </si>
  <si>
    <t>Phạm Hoàng Sơn</t>
  </si>
  <si>
    <t>Nguyễn VănTuấn</t>
  </si>
  <si>
    <t>Đinh Tấn Giàu</t>
  </si>
  <si>
    <t>Võ Hoàng Long</t>
  </si>
  <si>
    <t xml:space="preserve">Trần Bửu Bé Tư   </t>
  </si>
  <si>
    <t>Nguyễn Trúc Giang</t>
  </si>
  <si>
    <t>TP Hồng Ngự</t>
  </si>
  <si>
    <t>Phan  Văn Nghiêm</t>
  </si>
  <si>
    <t>Lê Trọng Trưởng</t>
  </si>
  <si>
    <t>Bùi Thị Ngọc Kiều</t>
  </si>
  <si>
    <t xml:space="preserve">3 </t>
  </si>
  <si>
    <t>CỤC TRƯỞNG</t>
  </si>
  <si>
    <t>Nguyễn Quang Hạnh</t>
  </si>
  <si>
    <t>Đồng Tháp, ngày 04 tháng 5 năm 2021</t>
  </si>
  <si>
    <t>7 tháng / năm 2021</t>
  </si>
  <si>
    <t>KẾT QUẢ THI HÀNH ÁN DÂN SỰ TÍNH BẰNG VIỆC CHIA THEO CƠ QUAN THI HÀNH ÁN DÂN SỰ VÀ CHẤP HÀNH VIÊN
7 tháng/năm 2021</t>
  </si>
  <si>
    <t>KẾT QUẢ THI HÀNH ÁN DÂN SỰ TÍNH BẰNG TIỀN CHIA THEO CƠ QUAN THI HÀNH ÁN DÂN SỰ VÀ CHẤP HÀNH VIÊN
7 tháng/năm 2021</t>
  </si>
  <si>
    <r>
      <t xml:space="preserve">KẾT QUẢ GIẢI QUYẾT KHIẾU NẠI, TỐ CÁO 
VỀ THI HÀNH ÁN DÂN SỰ
</t>
    </r>
    <r>
      <rPr>
        <sz val="13"/>
        <rFont val="Times New Roman"/>
        <family val="1"/>
      </rPr>
      <t>7 tháng/năm 2020</t>
    </r>
  </si>
  <si>
    <r>
      <t xml:space="preserve">TIẾP CÔNG DÂN TRONG THI HÀNH ÁN DÂN SỰ
</t>
    </r>
    <r>
      <rPr>
        <sz val="13"/>
        <rFont val="Times New Roman"/>
        <family val="1"/>
      </rPr>
      <t>7 tháng/năm 2020</t>
    </r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</si>
</sst>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* #,##0.0_);_(* \(#,##0.0\);_(* &quot;-&quot;??_);_(@_)"/>
    <numFmt numFmtId="175" formatCode="[$-42A]dd\ mmmm\ yyyy"/>
    <numFmt numFmtId="176" formatCode="[$-42A]h:mm:ss\ AM/PM"/>
    <numFmt numFmtId="177" formatCode="[$-409]dddd\,\ mmmm\ d\,\ yyyy"/>
    <numFmt numFmtId="178" formatCode="[$-409]h:mm:ss\ AM/PM"/>
  </numFmts>
  <fonts count="75">
    <font>
      <sz val="12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rgb="FFFF0000"/>
      <name val="Times New Roman"/>
      <family val="1"/>
    </font>
    <font>
      <b/>
      <sz val="7"/>
      <color rgb="FFFF0000"/>
      <name val="Times New Roman"/>
      <family val="1"/>
    </font>
    <font>
      <b/>
      <sz val="9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59" applyFont="1" applyFill="1" applyAlignment="1">
      <alignment/>
    </xf>
    <xf numFmtId="49" fontId="11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72" fontId="9" fillId="33" borderId="10" xfId="41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Alignment="1">
      <alignment/>
    </xf>
    <xf numFmtId="49" fontId="9" fillId="33" borderId="10" xfId="0" applyNumberFormat="1" applyFont="1" applyFill="1" applyBorder="1" applyAlignment="1">
      <alignment/>
    </xf>
    <xf numFmtId="49" fontId="9" fillId="33" borderId="11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72" fontId="9" fillId="33" borderId="10" xfId="41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 applyProtection="1">
      <alignment vertical="center"/>
      <protection/>
    </xf>
    <xf numFmtId="172" fontId="9" fillId="0" borderId="10" xfId="41" applyNumberFormat="1" applyFont="1" applyFill="1" applyBorder="1" applyAlignment="1" applyProtection="1">
      <alignment horizontal="center" vertical="center"/>
      <protection/>
    </xf>
    <xf numFmtId="172" fontId="9" fillId="34" borderId="10" xfId="41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1" fillId="34" borderId="0" xfId="0" applyNumberFormat="1" applyFont="1" applyFill="1" applyAlignment="1">
      <alignment/>
    </xf>
    <xf numFmtId="1" fontId="11" fillId="34" borderId="0" xfId="0" applyNumberFormat="1" applyFont="1" applyFill="1" applyAlignment="1">
      <alignment/>
    </xf>
    <xf numFmtId="1" fontId="11" fillId="34" borderId="0" xfId="0" applyNumberFormat="1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172" fontId="9" fillId="34" borderId="10" xfId="41" applyNumberFormat="1" applyFont="1" applyFill="1" applyBorder="1" applyAlignment="1" applyProtection="1">
      <alignment horizontal="center" vertical="center"/>
      <protection/>
    </xf>
    <xf numFmtId="172" fontId="9" fillId="34" borderId="10" xfId="41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1" fillId="34" borderId="0" xfId="0" applyNumberFormat="1" applyFont="1" applyFill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49" fontId="9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/>
      <protection/>
    </xf>
    <xf numFmtId="49" fontId="13" fillId="33" borderId="10" xfId="0" applyNumberFormat="1" applyFont="1" applyFill="1" applyBorder="1" applyAlignment="1" applyProtection="1">
      <alignment vertical="center"/>
      <protection/>
    </xf>
    <xf numFmtId="49" fontId="1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wrapText="1"/>
    </xf>
    <xf numFmtId="172" fontId="20" fillId="36" borderId="10" xfId="41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172" fontId="5" fillId="36" borderId="10" xfId="41" applyNumberFormat="1" applyFont="1" applyFill="1" applyBorder="1" applyAlignment="1">
      <alignment/>
    </xf>
    <xf numFmtId="172" fontId="5" fillId="36" borderId="10" xfId="41" applyNumberFormat="1" applyFont="1" applyFill="1" applyBorder="1" applyAlignment="1">
      <alignment vertical="center" wrapText="1"/>
    </xf>
    <xf numFmtId="49" fontId="6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49" fontId="3" fillId="0" borderId="0" xfId="0" applyNumberFormat="1" applyFont="1" applyFill="1" applyAlignment="1" applyProtection="1">
      <alignment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172" fontId="21" fillId="0" borderId="10" xfId="41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/>
    </xf>
    <xf numFmtId="172" fontId="7" fillId="0" borderId="0" xfId="41" applyNumberFormat="1" applyFont="1" applyAlignment="1">
      <alignment/>
    </xf>
    <xf numFmtId="49" fontId="8" fillId="0" borderId="0" xfId="0" applyNumberFormat="1" applyFont="1" applyAlignment="1">
      <alignment/>
    </xf>
    <xf numFmtId="172" fontId="8" fillId="0" borderId="14" xfId="41" applyNumberFormat="1" applyFont="1" applyFill="1" applyBorder="1" applyAlignment="1">
      <alignment wrapText="1"/>
    </xf>
    <xf numFmtId="172" fontId="7" fillId="0" borderId="0" xfId="41" applyNumberFormat="1" applyFont="1" applyFill="1" applyAlignment="1">
      <alignment/>
    </xf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172" fontId="7" fillId="33" borderId="0" xfId="41" applyNumberFormat="1" applyFont="1" applyFill="1" applyBorder="1" applyAlignment="1">
      <alignment horizontal="center" wrapText="1"/>
    </xf>
    <xf numFmtId="172" fontId="8" fillId="33" borderId="0" xfId="41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 wrapText="1" readingOrder="1"/>
    </xf>
    <xf numFmtId="172" fontId="5" fillId="0" borderId="10" xfId="41" applyNumberFormat="1" applyFont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172" fontId="9" fillId="0" borderId="10" xfId="41" applyNumberFormat="1" applyFont="1" applyFill="1" applyBorder="1" applyAlignment="1" applyProtection="1">
      <alignment horizontal="center" vertical="center"/>
      <protection locked="0"/>
    </xf>
    <xf numFmtId="172" fontId="9" fillId="0" borderId="10" xfId="41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72" fontId="22" fillId="0" borderId="10" xfId="41" applyNumberFormat="1" applyFont="1" applyFill="1" applyBorder="1" applyAlignment="1" applyProtection="1">
      <alignment horizontal="center" vertical="center"/>
      <protection locked="0"/>
    </xf>
    <xf numFmtId="172" fontId="21" fillId="0" borderId="15" xfId="41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right" wrapText="1"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2" fontId="21" fillId="0" borderId="10" xfId="41" applyNumberFormat="1" applyFont="1" applyFill="1" applyBorder="1" applyAlignment="1" applyProtection="1">
      <alignment horizontal="center" vertical="center"/>
      <protection locked="0"/>
    </xf>
    <xf numFmtId="172" fontId="0" fillId="0" borderId="0" xfId="41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172" fontId="8" fillId="0" borderId="0" xfId="41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172" fontId="9" fillId="0" borderId="10" xfId="41" applyNumberFormat="1" applyFont="1" applyFill="1" applyBorder="1" applyAlignment="1" applyProtection="1">
      <alignment horizontal="center" vertical="center"/>
      <protection/>
    </xf>
    <xf numFmtId="172" fontId="21" fillId="0" borderId="10" xfId="41" applyNumberFormat="1" applyFont="1" applyFill="1" applyBorder="1" applyAlignment="1" applyProtection="1">
      <alignment horizontal="center" vertical="center" wrapText="1"/>
      <protection/>
    </xf>
    <xf numFmtId="172" fontId="0" fillId="0" borderId="0" xfId="41" applyNumberFormat="1" applyFont="1" applyFill="1" applyAlignment="1">
      <alignment/>
    </xf>
    <xf numFmtId="172" fontId="6" fillId="0" borderId="0" xfId="41" applyNumberFormat="1" applyFont="1" applyFill="1" applyBorder="1" applyAlignment="1">
      <alignment horizontal="center" vertical="center" wrapText="1" readingOrder="1"/>
    </xf>
    <xf numFmtId="172" fontId="0" fillId="0" borderId="0" xfId="41" applyNumberFormat="1" applyFont="1" applyFill="1" applyBorder="1" applyAlignment="1">
      <alignment/>
    </xf>
    <xf numFmtId="172" fontId="8" fillId="0" borderId="0" xfId="41" applyNumberFormat="1" applyFont="1" applyFill="1" applyBorder="1" applyAlignment="1">
      <alignment vertical="center" wrapText="1"/>
    </xf>
    <xf numFmtId="172" fontId="9" fillId="0" borderId="15" xfId="41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Alignment="1">
      <alignment horizontal="center"/>
    </xf>
    <xf numFmtId="172" fontId="0" fillId="0" borderId="0" xfId="41" applyNumberFormat="1" applyFont="1" applyFill="1" applyAlignment="1">
      <alignment horizontal="center" vertical="center"/>
    </xf>
    <xf numFmtId="172" fontId="0" fillId="0" borderId="0" xfId="41" applyNumberFormat="1" applyFont="1" applyFill="1" applyBorder="1" applyAlignment="1">
      <alignment horizontal="center" vertical="center"/>
    </xf>
    <xf numFmtId="172" fontId="0" fillId="0" borderId="0" xfId="41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/>
    </xf>
    <xf numFmtId="49" fontId="67" fillId="0" borderId="0" xfId="0" applyNumberFormat="1" applyFont="1" applyFill="1" applyAlignment="1" applyProtection="1">
      <alignment vertical="center"/>
      <protection/>
    </xf>
    <xf numFmtId="172" fontId="2" fillId="0" borderId="0" xfId="41" applyNumberFormat="1" applyFont="1" applyFill="1" applyAlignment="1" applyProtection="1">
      <alignment/>
      <protection locked="0"/>
    </xf>
    <xf numFmtId="172" fontId="9" fillId="0" borderId="10" xfId="41" applyNumberFormat="1" applyFont="1" applyFill="1" applyBorder="1" applyAlignment="1" applyProtection="1">
      <alignment vertical="center"/>
      <protection/>
    </xf>
    <xf numFmtId="49" fontId="14" fillId="0" borderId="13" xfId="0" applyNumberFormat="1" applyFont="1" applyFill="1" applyBorder="1" applyAlignment="1">
      <alignment horizontal="center" vertical="top" wrapText="1"/>
    </xf>
    <xf numFmtId="1" fontId="14" fillId="0" borderId="13" xfId="0" applyNumberFormat="1" applyFont="1" applyFill="1" applyBorder="1" applyAlignment="1">
      <alignment horizontal="center" vertical="top" wrapText="1"/>
    </xf>
    <xf numFmtId="1" fontId="15" fillId="0" borderId="13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2" fontId="9" fillId="0" borderId="0" xfId="41" applyNumberFormat="1" applyFont="1" applyFill="1" applyBorder="1" applyAlignment="1">
      <alignment horizontal="center" vertical="center" wrapText="1"/>
    </xf>
    <xf numFmtId="172" fontId="6" fillId="0" borderId="0" xfId="41" applyNumberFormat="1" applyFont="1" applyFill="1" applyBorder="1" applyAlignment="1">
      <alignment vertical="justify" textRotation="90" wrapText="1"/>
    </xf>
    <xf numFmtId="0" fontId="0" fillId="0" borderId="0" xfId="0" applyNumberFormat="1" applyFont="1" applyFill="1" applyBorder="1" applyAlignment="1">
      <alignment/>
    </xf>
    <xf numFmtId="0" fontId="68" fillId="0" borderId="0" xfId="0" applyNumberFormat="1" applyFont="1" applyFill="1" applyBorder="1" applyAlignment="1">
      <alignment/>
    </xf>
    <xf numFmtId="172" fontId="69" fillId="0" borderId="17" xfId="41" applyNumberFormat="1" applyFont="1" applyFill="1" applyBorder="1" applyAlignment="1" applyProtection="1">
      <alignment horizontal="center" wrapText="1"/>
      <protection locked="0"/>
    </xf>
    <xf numFmtId="172" fontId="69" fillId="0" borderId="0" xfId="41" applyNumberFormat="1" applyFont="1" applyFill="1" applyBorder="1" applyAlignment="1" applyProtection="1">
      <alignment horizontal="center" wrapText="1"/>
      <protection locked="0"/>
    </xf>
    <xf numFmtId="172" fontId="69" fillId="0" borderId="0" xfId="41" applyNumberFormat="1" applyFont="1" applyFill="1" applyBorder="1" applyAlignment="1" applyProtection="1">
      <alignment vertical="justify" textRotation="90" wrapText="1"/>
      <protection locked="0"/>
    </xf>
    <xf numFmtId="172" fontId="70" fillId="0" borderId="0" xfId="41" applyNumberFormat="1" applyFont="1" applyFill="1" applyBorder="1" applyAlignment="1" applyProtection="1">
      <alignment/>
      <protection locked="0"/>
    </xf>
    <xf numFmtId="172" fontId="71" fillId="0" borderId="0" xfId="0" applyNumberFormat="1" applyFont="1" applyFill="1" applyBorder="1" applyAlignment="1" applyProtection="1">
      <alignment/>
      <protection locked="0"/>
    </xf>
    <xf numFmtId="0" fontId="70" fillId="0" borderId="0" xfId="0" applyNumberFormat="1" applyFont="1" applyFill="1" applyBorder="1" applyAlignment="1" applyProtection="1">
      <alignment/>
      <protection locked="0"/>
    </xf>
    <xf numFmtId="49" fontId="70" fillId="0" borderId="0" xfId="0" applyNumberFormat="1" applyFont="1" applyFill="1" applyBorder="1" applyAlignment="1" applyProtection="1">
      <alignment/>
      <protection locked="0"/>
    </xf>
    <xf numFmtId="49" fontId="70" fillId="0" borderId="0" xfId="0" applyNumberFormat="1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172" fontId="6" fillId="0" borderId="10" xfId="41" applyNumberFormat="1" applyFont="1" applyFill="1" applyBorder="1" applyAlignment="1" applyProtection="1">
      <alignment horizontal="center"/>
      <protection locked="0"/>
    </xf>
    <xf numFmtId="172" fontId="9" fillId="0" borderId="10" xfId="41" applyNumberFormat="1" applyFont="1" applyFill="1" applyBorder="1" applyAlignment="1" applyProtection="1">
      <alignment vertical="center"/>
      <protection locked="0"/>
    </xf>
    <xf numFmtId="172" fontId="9" fillId="0" borderId="10" xfId="41" applyNumberFormat="1" applyFont="1" applyFill="1" applyBorder="1" applyAlignment="1" applyProtection="1">
      <alignment/>
      <protection locked="0"/>
    </xf>
    <xf numFmtId="172" fontId="72" fillId="0" borderId="17" xfId="41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9" fillId="0" borderId="15" xfId="0" applyNumberFormat="1" applyFont="1" applyFill="1" applyBorder="1" applyAlignment="1" applyProtection="1">
      <alignment horizontal="center"/>
      <protection locked="0"/>
    </xf>
    <xf numFmtId="172" fontId="6" fillId="0" borderId="17" xfId="41" applyNumberFormat="1" applyFont="1" applyFill="1" applyBorder="1" applyAlignment="1" applyProtection="1">
      <alignment horizontal="center" wrapText="1"/>
      <protection locked="0"/>
    </xf>
    <xf numFmtId="172" fontId="9" fillId="0" borderId="15" xfId="41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172" fontId="6" fillId="0" borderId="0" xfId="41" applyNumberFormat="1" applyFont="1" applyFill="1" applyBorder="1" applyAlignment="1" applyProtection="1">
      <alignment horizontal="center" wrapText="1"/>
      <protection locked="0"/>
    </xf>
    <xf numFmtId="172" fontId="9" fillId="0" borderId="0" xfId="41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>
      <alignment horizontal="center"/>
    </xf>
    <xf numFmtId="172" fontId="7" fillId="0" borderId="0" xfId="41" applyNumberFormat="1" applyFont="1" applyFill="1" applyBorder="1" applyAlignment="1">
      <alignment horizontal="center" wrapText="1"/>
    </xf>
    <xf numFmtId="172" fontId="8" fillId="0" borderId="0" xfId="41" applyNumberFormat="1" applyFont="1" applyFill="1" applyBorder="1" applyAlignment="1">
      <alignment horizontal="center"/>
    </xf>
    <xf numFmtId="172" fontId="9" fillId="0" borderId="0" xfId="41" applyNumberFormat="1" applyFont="1" applyFill="1" applyBorder="1" applyAlignment="1">
      <alignment horizontal="center"/>
    </xf>
    <xf numFmtId="172" fontId="7" fillId="0" borderId="0" xfId="41" applyNumberFormat="1" applyFont="1" applyFill="1" applyAlignment="1">
      <alignment/>
    </xf>
    <xf numFmtId="171" fontId="7" fillId="0" borderId="0" xfId="41" applyFont="1" applyFill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172" fontId="7" fillId="0" borderId="0" xfId="41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172" fontId="7" fillId="0" borderId="0" xfId="41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8" fillId="0" borderId="0" xfId="0" applyNumberFormat="1" applyFont="1" applyFill="1" applyAlignment="1">
      <alignment wrapText="1"/>
    </xf>
    <xf numFmtId="0" fontId="0" fillId="0" borderId="0" xfId="0" applyNumberFormat="1" applyFill="1" applyBorder="1" applyAlignment="1" applyProtection="1">
      <alignment/>
      <protection locked="0"/>
    </xf>
    <xf numFmtId="172" fontId="9" fillId="0" borderId="10" xfId="41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7" fillId="0" borderId="18" xfId="0" applyFont="1" applyFill="1" applyBorder="1" applyAlignment="1" quotePrefix="1">
      <alignment wrapText="1"/>
    </xf>
    <xf numFmtId="0" fontId="17" fillId="0" borderId="0" xfId="0" applyFont="1" applyFill="1" applyBorder="1" applyAlignment="1" quotePrefix="1">
      <alignment wrapText="1"/>
    </xf>
    <xf numFmtId="172" fontId="9" fillId="0" borderId="10" xfId="41" applyNumberFormat="1" applyFont="1" applyFill="1" applyBorder="1" applyAlignment="1" applyProtection="1">
      <alignment vertical="center"/>
      <protection hidden="1"/>
    </xf>
    <xf numFmtId="172" fontId="21" fillId="0" borderId="10" xfId="41" applyNumberFormat="1" applyFont="1" applyFill="1" applyBorder="1" applyAlignment="1" applyProtection="1">
      <alignment horizontal="right" vertical="center"/>
      <protection locked="0"/>
    </xf>
    <xf numFmtId="171" fontId="2" fillId="0" borderId="0" xfId="41" applyFont="1" applyFill="1" applyAlignment="1">
      <alignment/>
    </xf>
    <xf numFmtId="171" fontId="9" fillId="0" borderId="10" xfId="41" applyFont="1" applyFill="1" applyBorder="1" applyAlignment="1" applyProtection="1">
      <alignment horizontal="center" vertical="center" wrapText="1"/>
      <protection/>
    </xf>
    <xf numFmtId="171" fontId="8" fillId="0" borderId="0" xfId="41" applyFont="1" applyFill="1" applyBorder="1" applyAlignment="1" applyProtection="1">
      <alignment vertical="center"/>
      <protection/>
    </xf>
    <xf numFmtId="171" fontId="3" fillId="0" borderId="0" xfId="41" applyFont="1" applyFill="1" applyAlignment="1" applyProtection="1">
      <alignment wrapText="1"/>
      <protection/>
    </xf>
    <xf numFmtId="171" fontId="0" fillId="0" borderId="0" xfId="4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172" fontId="0" fillId="0" borderId="0" xfId="0" applyNumberFormat="1" applyAlignment="1">
      <alignment/>
    </xf>
    <xf numFmtId="172" fontId="72" fillId="0" borderId="10" xfId="41" applyNumberFormat="1" applyFont="1" applyFill="1" applyBorder="1" applyAlignment="1" applyProtection="1">
      <alignment vertical="center" wrapText="1"/>
      <protection locked="0"/>
    </xf>
    <xf numFmtId="10" fontId="0" fillId="0" borderId="0" xfId="59" applyNumberFormat="1" applyFont="1" applyFill="1" applyAlignment="1" applyProtection="1">
      <alignment/>
      <protection locked="0"/>
    </xf>
    <xf numFmtId="172" fontId="72" fillId="0" borderId="10" xfId="41" applyNumberFormat="1" applyFont="1" applyFill="1" applyBorder="1" applyAlignment="1" applyProtection="1">
      <alignment horizontal="center" vertical="center" wrapText="1"/>
      <protection locked="0"/>
    </xf>
    <xf numFmtId="10" fontId="71" fillId="0" borderId="0" xfId="59" applyNumberFormat="1" applyFont="1" applyFill="1" applyBorder="1" applyAlignment="1" applyProtection="1">
      <alignment/>
      <protection locked="0"/>
    </xf>
    <xf numFmtId="172" fontId="71" fillId="0" borderId="0" xfId="59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10" fontId="68" fillId="0" borderId="0" xfId="59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0" fontId="21" fillId="0" borderId="10" xfId="59" applyNumberFormat="1" applyFont="1" applyFill="1" applyBorder="1" applyAlignment="1" applyProtection="1">
      <alignment horizontal="center" vertical="center" wrapText="1"/>
      <protection locked="0"/>
    </xf>
    <xf numFmtId="10" fontId="21" fillId="0" borderId="10" xfId="59" applyNumberFormat="1" applyFont="1" applyFill="1" applyBorder="1" applyAlignment="1" applyProtection="1">
      <alignment horizontal="center" vertical="center" wrapText="1"/>
      <protection locked="0"/>
    </xf>
    <xf numFmtId="172" fontId="21" fillId="0" borderId="10" xfId="41" applyNumberFormat="1" applyFont="1" applyFill="1" applyBorder="1" applyAlignment="1" applyProtection="1">
      <alignment horizontal="center" vertical="center" wrapText="1"/>
      <protection/>
    </xf>
    <xf numFmtId="171" fontId="21" fillId="0" borderId="10" xfId="41" applyFont="1" applyFill="1" applyBorder="1" applyAlignment="1" applyProtection="1">
      <alignment horizontal="center" vertical="center" wrapText="1"/>
      <protection locked="0"/>
    </xf>
    <xf numFmtId="10" fontId="9" fillId="0" borderId="10" xfId="59" applyNumberFormat="1" applyFont="1" applyFill="1" applyBorder="1" applyAlignment="1" applyProtection="1">
      <alignment horizontal="center" vertical="center"/>
      <protection locked="0"/>
    </xf>
    <xf numFmtId="172" fontId="23" fillId="0" borderId="10" xfId="41" applyNumberFormat="1" applyFont="1" applyFill="1" applyBorder="1" applyAlignment="1" applyProtection="1">
      <alignment horizontal="center" vertical="center"/>
      <protection/>
    </xf>
    <xf numFmtId="172" fontId="23" fillId="0" borderId="10" xfId="41" applyNumberFormat="1" applyFont="1" applyFill="1" applyBorder="1" applyAlignment="1" applyProtection="1">
      <alignment vertical="center"/>
      <protection/>
    </xf>
    <xf numFmtId="172" fontId="6" fillId="0" borderId="10" xfId="41" applyNumberFormat="1" applyFont="1" applyFill="1" applyBorder="1" applyAlignment="1" applyProtection="1">
      <alignment horizontal="center" vertical="center"/>
      <protection/>
    </xf>
    <xf numFmtId="10" fontId="6" fillId="0" borderId="10" xfId="59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172" fontId="22" fillId="0" borderId="10" xfId="41" applyNumberFormat="1" applyFont="1" applyFill="1" applyBorder="1" applyAlignment="1" applyProtection="1">
      <alignment horizontal="center" vertical="center" wrapText="1"/>
      <protection/>
    </xf>
    <xf numFmtId="10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41" applyNumberFormat="1" applyFont="1" applyFill="1" applyAlignment="1">
      <alignment/>
    </xf>
    <xf numFmtId="0" fontId="69" fillId="0" borderId="10" xfId="0" applyNumberFormat="1" applyFont="1" applyFill="1" applyBorder="1" applyAlignment="1" applyProtection="1">
      <alignment horizontal="center" vertical="center"/>
      <protection locked="0"/>
    </xf>
    <xf numFmtId="0" fontId="69" fillId="0" borderId="10" xfId="0" applyNumberFormat="1" applyFont="1" applyFill="1" applyBorder="1" applyAlignment="1" applyProtection="1">
      <alignment horizontal="left" vertical="center"/>
      <protection locked="0"/>
    </xf>
    <xf numFmtId="172" fontId="73" fillId="0" borderId="10" xfId="41" applyNumberFormat="1" applyFont="1" applyFill="1" applyBorder="1" applyAlignment="1" applyProtection="1">
      <alignment horizontal="center" vertical="center" wrapText="1"/>
      <protection/>
    </xf>
    <xf numFmtId="10" fontId="73" fillId="0" borderId="10" xfId="59" applyNumberFormat="1" applyFont="1" applyFill="1" applyBorder="1" applyAlignment="1" applyProtection="1">
      <alignment horizontal="center" vertical="center" wrapText="1"/>
      <protection locked="0"/>
    </xf>
    <xf numFmtId="172" fontId="70" fillId="0" borderId="0" xfId="41" applyNumberFormat="1" applyFont="1" applyFill="1" applyAlignment="1" applyProtection="1">
      <alignment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172" fontId="22" fillId="0" borderId="10" xfId="41" applyNumberFormat="1" applyFont="1" applyFill="1" applyBorder="1" applyAlignment="1" applyProtection="1">
      <alignment horizontal="center" vertical="center"/>
      <protection/>
    </xf>
    <xf numFmtId="172" fontId="22" fillId="0" borderId="0" xfId="41" applyNumberFormat="1" applyFon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/>
      <protection locked="0"/>
    </xf>
    <xf numFmtId="172" fontId="2" fillId="0" borderId="0" xfId="41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19" xfId="0" applyNumberFormat="1" applyFont="1" applyFill="1" applyBorder="1" applyAlignment="1" applyProtection="1">
      <alignment horizontal="center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9" fontId="9" fillId="33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top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right"/>
    </xf>
    <xf numFmtId="49" fontId="9" fillId="33" borderId="22" xfId="0" applyNumberFormat="1" applyFont="1" applyFill="1" applyBorder="1" applyAlignment="1" applyProtection="1">
      <alignment horizontal="center" vertical="center" wrapText="1"/>
      <protection/>
    </xf>
    <xf numFmtId="49" fontId="9" fillId="33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171" fontId="0" fillId="0" borderId="0" xfId="41" applyFont="1" applyFill="1" applyBorder="1" applyAlignment="1">
      <alignment horizontal="left" vertical="top" wrapText="1"/>
    </xf>
    <xf numFmtId="171" fontId="6" fillId="0" borderId="10" xfId="4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14" fontId="8" fillId="0" borderId="14" xfId="41" applyNumberFormat="1" applyFont="1" applyFill="1" applyBorder="1" applyAlignment="1" applyProtection="1">
      <alignment horizontal="center" vertical="center" wrapText="1"/>
      <protection/>
    </xf>
    <xf numFmtId="171" fontId="8" fillId="0" borderId="14" xfId="4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172" fontId="7" fillId="0" borderId="0" xfId="41" applyNumberFormat="1" applyFont="1" applyFill="1" applyAlignment="1" applyProtection="1">
      <alignment horizontal="center" vertical="center" wrapText="1"/>
      <protection/>
    </xf>
    <xf numFmtId="171" fontId="7" fillId="0" borderId="0" xfId="41" applyFont="1" applyFill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9" fillId="34" borderId="22" xfId="0" applyNumberFormat="1" applyFont="1" applyFill="1" applyBorder="1" applyAlignment="1" applyProtection="1">
      <alignment horizontal="center" vertical="center" wrapText="1"/>
      <protection/>
    </xf>
    <xf numFmtId="49" fontId="9" fillId="34" borderId="23" xfId="0" applyNumberFormat="1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 applyProtection="1">
      <alignment horizontal="center" vertical="center" wrapText="1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9" fillId="34" borderId="20" xfId="0" applyNumberFormat="1" applyFont="1" applyFill="1" applyBorder="1" applyAlignment="1" applyProtection="1">
      <alignment horizontal="center" vertical="center" wrapText="1"/>
      <protection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4" borderId="19" xfId="0" applyNumberFormat="1" applyFont="1" applyFill="1" applyBorder="1" applyAlignment="1" applyProtection="1">
      <alignment horizontal="center"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>
      <alignment horizontal="center" vertical="center"/>
    </xf>
    <xf numFmtId="49" fontId="0" fillId="34" borderId="0" xfId="0" applyNumberFormat="1" applyFill="1" applyAlignment="1">
      <alignment horizontal="left" vertical="top" wrapText="1"/>
    </xf>
    <xf numFmtId="49" fontId="8" fillId="34" borderId="14" xfId="0" applyNumberFormat="1" applyFont="1" applyFill="1" applyBorder="1" applyAlignment="1">
      <alignment horizont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9" fillId="34" borderId="19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center" vertical="center" wrapText="1" readingOrder="1"/>
    </xf>
    <xf numFmtId="49" fontId="6" fillId="0" borderId="24" xfId="0" applyNumberFormat="1" applyFont="1" applyFill="1" applyBorder="1" applyAlignment="1">
      <alignment horizontal="center" vertical="center" wrapText="1" readingOrder="1"/>
    </xf>
    <xf numFmtId="49" fontId="6" fillId="0" borderId="17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2" xfId="0" applyNumberFormat="1" applyFont="1" applyFill="1" applyBorder="1" applyAlignment="1">
      <alignment horizontal="center" vertical="center" wrapText="1" readingOrder="1"/>
    </xf>
    <xf numFmtId="49" fontId="6" fillId="0" borderId="19" xfId="0" applyNumberFormat="1" applyFont="1" applyFill="1" applyBorder="1" applyAlignment="1">
      <alignment horizontal="center" vertical="center" wrapText="1" readingOrder="1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49" fontId="6" fillId="0" borderId="21" xfId="0" applyNumberFormat="1" applyFont="1" applyFill="1" applyBorder="1" applyAlignment="1">
      <alignment horizontal="center" vertical="center" wrapText="1" readingOrder="1"/>
    </xf>
    <xf numFmtId="49" fontId="6" fillId="0" borderId="20" xfId="0" applyNumberFormat="1" applyFont="1" applyFill="1" applyBorder="1" applyAlignment="1">
      <alignment horizontal="center" vertical="center" wrapText="1" readingOrder="1"/>
    </xf>
    <xf numFmtId="0" fontId="18" fillId="0" borderId="18" xfId="0" applyFont="1" applyFill="1" applyBorder="1" applyAlignment="1" quotePrefix="1">
      <alignment horizontal="left" wrapText="1"/>
    </xf>
    <xf numFmtId="0" fontId="18" fillId="0" borderId="0" xfId="0" applyFont="1" applyFill="1" applyBorder="1" applyAlignment="1" quotePrefix="1">
      <alignment horizontal="left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49" fontId="74" fillId="0" borderId="12" xfId="0" applyNumberFormat="1" applyFont="1" applyFill="1" applyBorder="1" applyAlignment="1">
      <alignment horizontal="center" vertical="center" wrapText="1" readingOrder="1"/>
    </xf>
    <xf numFmtId="49" fontId="74" fillId="0" borderId="19" xfId="0" applyNumberFormat="1" applyFont="1" applyFill="1" applyBorder="1" applyAlignment="1">
      <alignment horizontal="center" vertical="center" wrapText="1" readingOrder="1"/>
    </xf>
    <xf numFmtId="49" fontId="6" fillId="0" borderId="22" xfId="0" applyNumberFormat="1" applyFont="1" applyFill="1" applyBorder="1" applyAlignment="1">
      <alignment horizontal="center" vertical="center" wrapText="1" readingOrder="1"/>
    </xf>
    <xf numFmtId="49" fontId="6" fillId="0" borderId="14" xfId="0" applyNumberFormat="1" applyFont="1" applyFill="1" applyBorder="1" applyAlignment="1">
      <alignment horizontal="center" vertical="center" wrapText="1" readingOrder="1"/>
    </xf>
    <xf numFmtId="49" fontId="19" fillId="0" borderId="13" xfId="0" applyNumberFormat="1" applyFont="1" applyFill="1" applyBorder="1" applyAlignment="1">
      <alignment horizontal="right" vertical="top" wrapText="1"/>
    </xf>
    <xf numFmtId="172" fontId="7" fillId="0" borderId="0" xfId="41" applyNumberFormat="1" applyFont="1" applyFill="1" applyAlignment="1">
      <alignment horizontal="center" vertical="center"/>
    </xf>
    <xf numFmtId="171" fontId="7" fillId="0" borderId="0" xfId="41" applyFont="1" applyFill="1" applyBorder="1" applyAlignment="1">
      <alignment horizontal="center" vertical="center" wrapText="1"/>
    </xf>
    <xf numFmtId="172" fontId="7" fillId="0" borderId="0" xfId="41" applyNumberFormat="1" applyFont="1" applyFill="1" applyAlignment="1">
      <alignment horizontal="center"/>
    </xf>
    <xf numFmtId="171" fontId="7" fillId="0" borderId="0" xfId="41" applyFont="1" applyFill="1" applyAlignment="1">
      <alignment horizontal="center"/>
    </xf>
    <xf numFmtId="172" fontId="8" fillId="0" borderId="0" xfId="41" applyNumberFormat="1" applyFont="1" applyFill="1" applyBorder="1" applyAlignment="1">
      <alignment horizontal="center"/>
    </xf>
    <xf numFmtId="172" fontId="8" fillId="0" borderId="0" xfId="41" applyNumberFormat="1" applyFont="1" applyFill="1" applyBorder="1" applyAlignment="1">
      <alignment horizontal="center" wrapText="1"/>
    </xf>
    <xf numFmtId="49" fontId="69" fillId="0" borderId="11" xfId="0" applyNumberFormat="1" applyFont="1" applyFill="1" applyBorder="1" applyAlignment="1" applyProtection="1">
      <alignment horizontal="left" wrapText="1"/>
      <protection locked="0"/>
    </xf>
    <xf numFmtId="49" fontId="69" fillId="0" borderId="20" xfId="0" applyNumberFormat="1" applyFont="1" applyFill="1" applyBorder="1" applyAlignment="1" applyProtection="1">
      <alignment horizontal="left" wrapText="1"/>
      <protection locked="0"/>
    </xf>
    <xf numFmtId="49" fontId="6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2" fontId="8" fillId="0" borderId="14" xfId="41" applyNumberFormat="1" applyFont="1" applyFill="1" applyBorder="1" applyAlignment="1">
      <alignment horizontal="center" wrapText="1"/>
    </xf>
    <xf numFmtId="172" fontId="8" fillId="0" borderId="14" xfId="41" applyNumberFormat="1" applyFont="1" applyBorder="1" applyAlignment="1">
      <alignment horizontal="center"/>
    </xf>
    <xf numFmtId="172" fontId="7" fillId="0" borderId="0" xfId="41" applyNumberFormat="1" applyFont="1" applyAlignment="1">
      <alignment horizontal="center" vertical="center" wrapText="1"/>
    </xf>
    <xf numFmtId="172" fontId="7" fillId="0" borderId="0" xfId="41" applyNumberFormat="1" applyFont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6003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6003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6003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6003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60032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0193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0193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0193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0F%20HOA\NAM%202020\6%20THANG\thong%20ke\MAU%20DU\06%20tong%20hop%20toan%20tinh%20thang%203.2020%20lu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Cục THADS tỉnh Đồng Tháp
Đơn vị nhận báo cáo:
Tổng Cục THADS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A9" sqref="A9:C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259" t="s">
        <v>179</v>
      </c>
      <c r="B1" s="259"/>
      <c r="C1" s="88" t="s">
        <v>180</v>
      </c>
    </row>
    <row r="2" spans="1:3" ht="48.75" customHeight="1">
      <c r="A2" s="260" t="s">
        <v>188</v>
      </c>
      <c r="B2" s="260"/>
      <c r="C2" s="87" t="s">
        <v>219</v>
      </c>
    </row>
    <row r="3" spans="1:3" ht="15.75">
      <c r="A3" s="257" t="s">
        <v>183</v>
      </c>
      <c r="B3" s="84" t="s">
        <v>185</v>
      </c>
      <c r="C3" s="85" t="s">
        <v>220</v>
      </c>
    </row>
    <row r="4" spans="1:3" ht="15.75">
      <c r="A4" s="257"/>
      <c r="B4" s="84" t="s">
        <v>184</v>
      </c>
      <c r="C4" s="86" t="s">
        <v>318</v>
      </c>
    </row>
    <row r="5" spans="1:3" ht="15.75">
      <c r="A5" s="257"/>
      <c r="B5" s="84" t="s">
        <v>182</v>
      </c>
      <c r="C5" s="114" t="s">
        <v>316</v>
      </c>
    </row>
    <row r="6" spans="1:3" ht="15.75">
      <c r="A6" s="258" t="s">
        <v>181</v>
      </c>
      <c r="B6" s="84" t="s">
        <v>186</v>
      </c>
      <c r="C6" s="85" t="s">
        <v>221</v>
      </c>
    </row>
    <row r="7" spans="1:3" ht="15.75">
      <c r="A7" s="258"/>
      <c r="B7" s="84" t="s">
        <v>184</v>
      </c>
      <c r="C7" s="86" t="str">
        <f>C4</f>
        <v>Đồng Tháp, ngày 04 tháng 5 năm 2021</v>
      </c>
    </row>
    <row r="8" spans="1:3" ht="21.75" customHeight="1">
      <c r="A8" s="261" t="s">
        <v>187</v>
      </c>
      <c r="B8" s="261"/>
      <c r="C8" s="85" t="s">
        <v>319</v>
      </c>
    </row>
    <row r="9" spans="1:3" ht="36" customHeight="1">
      <c r="A9" s="256" t="s">
        <v>191</v>
      </c>
      <c r="B9" s="256"/>
      <c r="C9" s="256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view="pageBreakPreview" zoomScaleSheetLayoutView="100" zoomScalePageLayoutView="0" workbookViewId="0" topLeftCell="A28">
      <selection activeCell="G13" sqref="G1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0" customFormat="1" ht="21.75" customHeight="1">
      <c r="A1" s="423" t="s">
        <v>127</v>
      </c>
      <c r="B1" s="423"/>
      <c r="C1" s="423"/>
      <c r="D1" s="423"/>
      <c r="E1" s="423"/>
      <c r="F1" s="423"/>
      <c r="G1" s="423"/>
      <c r="H1" s="423"/>
    </row>
    <row r="2" spans="1:8" s="60" customFormat="1" ht="21.75" customHeight="1">
      <c r="A2" s="424" t="s">
        <v>176</v>
      </c>
      <c r="B2" s="424"/>
      <c r="C2" s="424"/>
      <c r="D2" s="424"/>
      <c r="E2" s="424"/>
      <c r="F2" s="424"/>
      <c r="G2" s="424"/>
      <c r="H2" s="424"/>
    </row>
    <row r="3" spans="6:8" ht="21" customHeight="1">
      <c r="F3" s="425" t="s">
        <v>177</v>
      </c>
      <c r="G3" s="425"/>
      <c r="H3" s="425"/>
    </row>
    <row r="4" spans="1:8" ht="15.75">
      <c r="A4" s="421" t="s">
        <v>126</v>
      </c>
      <c r="B4" s="421" t="s">
        <v>125</v>
      </c>
      <c r="C4" s="419" t="s">
        <v>122</v>
      </c>
      <c r="D4" s="419"/>
      <c r="E4" s="419"/>
      <c r="F4" s="420" t="s">
        <v>123</v>
      </c>
      <c r="G4" s="420"/>
      <c r="H4" s="420"/>
    </row>
    <row r="5" spans="1:8" ht="95.25" customHeight="1">
      <c r="A5" s="422"/>
      <c r="B5" s="422"/>
      <c r="C5" s="61" t="s">
        <v>120</v>
      </c>
      <c r="D5" s="70" t="s">
        <v>124</v>
      </c>
      <c r="E5" s="69" t="s">
        <v>121</v>
      </c>
      <c r="F5" s="61" t="s">
        <v>120</v>
      </c>
      <c r="G5" s="70" t="s">
        <v>124</v>
      </c>
      <c r="H5" s="69" t="s">
        <v>121</v>
      </c>
    </row>
    <row r="6" spans="1:9" ht="15.75">
      <c r="A6" s="62" t="s">
        <v>0</v>
      </c>
      <c r="B6" s="67" t="s">
        <v>61</v>
      </c>
      <c r="C6" s="77"/>
      <c r="D6" s="77"/>
      <c r="E6" s="77">
        <v>4309</v>
      </c>
      <c r="F6" s="77"/>
      <c r="G6" s="77"/>
      <c r="H6" s="77">
        <v>861685975</v>
      </c>
      <c r="I6" s="221"/>
    </row>
    <row r="7" spans="1:8" ht="15.75">
      <c r="A7" s="63" t="s">
        <v>13</v>
      </c>
      <c r="B7" s="64" t="s">
        <v>30</v>
      </c>
      <c r="C7" s="81"/>
      <c r="D7" s="82"/>
      <c r="E7" s="105"/>
      <c r="F7" s="81"/>
      <c r="G7" s="81"/>
      <c r="H7" s="105"/>
    </row>
    <row r="8" spans="1:8" ht="15.75">
      <c r="A8" s="63" t="s">
        <v>14</v>
      </c>
      <c r="B8" s="65" t="s">
        <v>32</v>
      </c>
      <c r="C8" s="81"/>
      <c r="D8" s="82"/>
      <c r="E8" s="105"/>
      <c r="F8" s="81"/>
      <c r="G8" s="81"/>
      <c r="H8" s="105"/>
    </row>
    <row r="9" spans="1:8" ht="15.75">
      <c r="A9" s="63" t="s">
        <v>19</v>
      </c>
      <c r="B9" s="65" t="s">
        <v>96</v>
      </c>
      <c r="C9" s="81"/>
      <c r="D9" s="82"/>
      <c r="E9" s="105"/>
      <c r="F9" s="81"/>
      <c r="G9" s="81"/>
      <c r="H9" s="105"/>
    </row>
    <row r="10" spans="1:8" ht="15.75">
      <c r="A10" s="63" t="s">
        <v>21</v>
      </c>
      <c r="B10" s="64" t="s">
        <v>100</v>
      </c>
      <c r="C10" s="81"/>
      <c r="D10" s="82"/>
      <c r="E10" s="105"/>
      <c r="F10" s="81"/>
      <c r="G10" s="81"/>
      <c r="H10" s="105"/>
    </row>
    <row r="11" spans="1:8" ht="25.5">
      <c r="A11" s="63" t="s">
        <v>22</v>
      </c>
      <c r="B11" s="66" t="s">
        <v>99</v>
      </c>
      <c r="C11" s="81"/>
      <c r="D11" s="82"/>
      <c r="E11" s="105"/>
      <c r="F11" s="81"/>
      <c r="G11" s="81"/>
      <c r="H11" s="105"/>
    </row>
    <row r="12" spans="1:8" ht="15.75">
      <c r="A12" s="63" t="s">
        <v>23</v>
      </c>
      <c r="B12" s="64" t="s">
        <v>86</v>
      </c>
      <c r="C12" s="81"/>
      <c r="D12" s="82"/>
      <c r="E12" s="105"/>
      <c r="F12" s="81"/>
      <c r="G12" s="81"/>
      <c r="H12" s="105"/>
    </row>
    <row r="13" spans="1:8" ht="15.75">
      <c r="A13" s="63" t="s">
        <v>24</v>
      </c>
      <c r="B13" s="64" t="s">
        <v>87</v>
      </c>
      <c r="C13" s="81"/>
      <c r="D13" s="82"/>
      <c r="E13" s="105"/>
      <c r="F13" s="81"/>
      <c r="G13" s="81"/>
      <c r="H13" s="105"/>
    </row>
    <row r="14" spans="1:8" ht="15.75">
      <c r="A14" s="63" t="s">
        <v>25</v>
      </c>
      <c r="B14" s="64" t="s">
        <v>31</v>
      </c>
      <c r="C14" s="81"/>
      <c r="D14" s="82"/>
      <c r="E14" s="105"/>
      <c r="F14" s="81"/>
      <c r="G14" s="81"/>
      <c r="H14" s="105"/>
    </row>
    <row r="15" spans="1:8" ht="15.75">
      <c r="A15" s="63" t="s">
        <v>26</v>
      </c>
      <c r="B15" s="64" t="s">
        <v>33</v>
      </c>
      <c r="C15" s="81"/>
      <c r="D15" s="82"/>
      <c r="E15" s="105"/>
      <c r="F15" s="81"/>
      <c r="G15" s="81"/>
      <c r="H15" s="105"/>
    </row>
    <row r="16" spans="1:8" ht="15.75">
      <c r="A16" s="63" t="s">
        <v>28</v>
      </c>
      <c r="B16" s="64" t="s">
        <v>34</v>
      </c>
      <c r="C16" s="81"/>
      <c r="D16" s="82"/>
      <c r="E16" s="105"/>
      <c r="F16" s="81"/>
      <c r="G16" s="81"/>
      <c r="H16" s="105"/>
    </row>
    <row r="17" spans="1:8" ht="15.75">
      <c r="A17" s="63" t="s">
        <v>29</v>
      </c>
      <c r="B17" s="64" t="s">
        <v>98</v>
      </c>
      <c r="C17" s="81"/>
      <c r="D17" s="82"/>
      <c r="E17" s="105"/>
      <c r="F17" s="81"/>
      <c r="G17" s="81"/>
      <c r="H17" s="105"/>
    </row>
    <row r="18" spans="1:8" ht="15.75">
      <c r="A18" s="63" t="s">
        <v>71</v>
      </c>
      <c r="B18" s="64" t="s">
        <v>97</v>
      </c>
      <c r="C18" s="81"/>
      <c r="D18" s="82"/>
      <c r="E18" s="105"/>
      <c r="F18" s="81"/>
      <c r="G18" s="81"/>
      <c r="H18" s="105"/>
    </row>
    <row r="19" spans="1:8" ht="15.75">
      <c r="A19" s="63" t="s">
        <v>68</v>
      </c>
      <c r="B19" s="64" t="s">
        <v>69</v>
      </c>
      <c r="C19" s="81"/>
      <c r="D19" s="82"/>
      <c r="E19" s="105"/>
      <c r="F19" s="81"/>
      <c r="G19" s="81"/>
      <c r="H19" s="105"/>
    </row>
    <row r="20" spans="1:8" ht="15.75">
      <c r="A20" s="62" t="s">
        <v>1</v>
      </c>
      <c r="B20" s="68" t="s">
        <v>62</v>
      </c>
      <c r="C20" s="77"/>
      <c r="D20" s="77"/>
      <c r="E20" s="77">
        <f>SUM(E21:E33)</f>
        <v>0</v>
      </c>
      <c r="F20" s="77"/>
      <c r="G20" s="77"/>
      <c r="H20" s="77">
        <f>SUM(H21:H33)</f>
        <v>0</v>
      </c>
    </row>
    <row r="21" spans="1:8" ht="15.75">
      <c r="A21" s="63" t="s">
        <v>13</v>
      </c>
      <c r="B21" s="64" t="s">
        <v>30</v>
      </c>
      <c r="C21" s="81"/>
      <c r="D21" s="82"/>
      <c r="E21" s="105"/>
      <c r="F21" s="81"/>
      <c r="G21" s="81"/>
      <c r="H21" s="105"/>
    </row>
    <row r="22" spans="1:8" ht="15.75">
      <c r="A22" s="63" t="s">
        <v>14</v>
      </c>
      <c r="B22" s="65" t="s">
        <v>32</v>
      </c>
      <c r="C22" s="81"/>
      <c r="D22" s="82"/>
      <c r="E22" s="105"/>
      <c r="F22" s="81"/>
      <c r="G22" s="81"/>
      <c r="H22" s="105"/>
    </row>
    <row r="23" spans="1:8" ht="15.75">
      <c r="A23" s="63" t="s">
        <v>19</v>
      </c>
      <c r="B23" s="65" t="s">
        <v>96</v>
      </c>
      <c r="C23" s="81"/>
      <c r="D23" s="82"/>
      <c r="E23" s="105"/>
      <c r="F23" s="81"/>
      <c r="G23" s="81"/>
      <c r="H23" s="105"/>
    </row>
    <row r="24" spans="1:8" ht="15.75">
      <c r="A24" s="63" t="s">
        <v>21</v>
      </c>
      <c r="B24" s="64" t="s">
        <v>100</v>
      </c>
      <c r="C24" s="81"/>
      <c r="D24" s="82"/>
      <c r="E24" s="105"/>
      <c r="F24" s="81"/>
      <c r="G24" s="81"/>
      <c r="H24" s="105"/>
    </row>
    <row r="25" spans="1:8" ht="25.5">
      <c r="A25" s="63" t="s">
        <v>22</v>
      </c>
      <c r="B25" s="66" t="s">
        <v>99</v>
      </c>
      <c r="C25" s="81"/>
      <c r="D25" s="82"/>
      <c r="E25" s="105"/>
      <c r="F25" s="81"/>
      <c r="G25" s="81"/>
      <c r="H25" s="105"/>
    </row>
    <row r="26" spans="1:8" ht="15.75">
      <c r="A26" s="63" t="s">
        <v>23</v>
      </c>
      <c r="B26" s="64" t="s">
        <v>86</v>
      </c>
      <c r="C26" s="81"/>
      <c r="D26" s="82"/>
      <c r="E26" s="105"/>
      <c r="F26" s="81"/>
      <c r="G26" s="81"/>
      <c r="H26" s="105"/>
    </row>
    <row r="27" spans="1:8" ht="15.75">
      <c r="A27" s="63" t="s">
        <v>24</v>
      </c>
      <c r="B27" s="64" t="s">
        <v>87</v>
      </c>
      <c r="C27" s="81"/>
      <c r="D27" s="82"/>
      <c r="E27" s="105"/>
      <c r="F27" s="81"/>
      <c r="G27" s="81"/>
      <c r="H27" s="105"/>
    </row>
    <row r="28" spans="1:8" ht="15.75">
      <c r="A28" s="63" t="s">
        <v>25</v>
      </c>
      <c r="B28" s="64" t="s">
        <v>31</v>
      </c>
      <c r="C28" s="81"/>
      <c r="D28" s="82"/>
      <c r="E28" s="105"/>
      <c r="F28" s="81"/>
      <c r="G28" s="81"/>
      <c r="H28" s="105"/>
    </row>
    <row r="29" spans="1:8" ht="15.75">
      <c r="A29" s="63" t="s">
        <v>26</v>
      </c>
      <c r="B29" s="64" t="s">
        <v>33</v>
      </c>
      <c r="C29" s="81"/>
      <c r="D29" s="82"/>
      <c r="E29" s="105"/>
      <c r="F29" s="81"/>
      <c r="G29" s="81"/>
      <c r="H29" s="105"/>
    </row>
    <row r="30" spans="1:8" ht="15.75">
      <c r="A30" s="63" t="s">
        <v>28</v>
      </c>
      <c r="B30" s="64" t="s">
        <v>34</v>
      </c>
      <c r="C30" s="81"/>
      <c r="D30" s="82"/>
      <c r="E30" s="105"/>
      <c r="F30" s="81"/>
      <c r="G30" s="81"/>
      <c r="H30" s="105"/>
    </row>
    <row r="31" spans="1:8" ht="15.75">
      <c r="A31" s="63" t="s">
        <v>29</v>
      </c>
      <c r="B31" s="64" t="s">
        <v>98</v>
      </c>
      <c r="C31" s="81"/>
      <c r="D31" s="82"/>
      <c r="E31" s="105"/>
      <c r="F31" s="81"/>
      <c r="G31" s="81"/>
      <c r="H31" s="105"/>
    </row>
    <row r="32" spans="1:8" ht="15.75">
      <c r="A32" s="63" t="s">
        <v>71</v>
      </c>
      <c r="B32" s="64" t="s">
        <v>97</v>
      </c>
      <c r="C32" s="81"/>
      <c r="D32" s="82"/>
      <c r="E32" s="105"/>
      <c r="F32" s="81"/>
      <c r="G32" s="81"/>
      <c r="H32" s="105"/>
    </row>
    <row r="33" spans="1:8" ht="15.75">
      <c r="A33" s="63" t="s">
        <v>68</v>
      </c>
      <c r="B33" s="64" t="s">
        <v>69</v>
      </c>
      <c r="C33" s="81"/>
      <c r="D33" s="82"/>
      <c r="E33" s="105"/>
      <c r="F33" s="81"/>
      <c r="G33" s="81"/>
      <c r="H33" s="105"/>
    </row>
  </sheetData>
  <sheetProtection formatCells="0" formatColumns="0" formatRows="0" insertColumns="0" insertRows="0"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2" customWidth="1"/>
    <col min="2" max="2" width="25.875" style="2" customWidth="1"/>
    <col min="3" max="3" width="6.25390625" style="2" customWidth="1"/>
    <col min="4" max="4" width="5.875" style="2" customWidth="1"/>
    <col min="5" max="5" width="8.125" style="2" customWidth="1"/>
    <col min="6" max="6" width="4.875" style="2" customWidth="1"/>
    <col min="7" max="7" width="4.625" style="2" customWidth="1"/>
    <col min="8" max="8" width="6.50390625" style="2" customWidth="1"/>
    <col min="9" max="9" width="6.125" style="2" customWidth="1"/>
    <col min="10" max="10" width="7.625" style="2" customWidth="1"/>
    <col min="11" max="11" width="6.875" style="2" customWidth="1"/>
    <col min="12" max="12" width="6.75390625" style="6" customWidth="1"/>
    <col min="13" max="13" width="7.625" style="6" customWidth="1"/>
    <col min="14" max="14" width="6.75390625" style="6" customWidth="1"/>
    <col min="15" max="16" width="5.25390625" style="6" customWidth="1"/>
    <col min="17" max="17" width="5.625" style="6" customWidth="1"/>
    <col min="18" max="18" width="7.875" style="6" customWidth="1"/>
    <col min="19" max="19" width="5.75390625" style="6" customWidth="1"/>
    <col min="20" max="20" width="6.00390625" style="6" customWidth="1"/>
    <col min="21" max="21" width="5.50390625" style="6" customWidth="1"/>
    <col min="22" max="22" width="7.00390625" style="6" customWidth="1"/>
    <col min="23" max="16384" width="9.00390625" style="2" customWidth="1"/>
  </cols>
  <sheetData>
    <row r="1" spans="1:22" ht="66.75" customHeight="1">
      <c r="A1" s="292" t="s">
        <v>106</v>
      </c>
      <c r="B1" s="292"/>
      <c r="C1" s="292"/>
      <c r="D1" s="292"/>
      <c r="E1" s="278" t="s">
        <v>79</v>
      </c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96" t="s">
        <v>105</v>
      </c>
      <c r="R1" s="297"/>
      <c r="S1" s="297"/>
      <c r="T1" s="297"/>
      <c r="U1" s="297"/>
      <c r="V1" s="297"/>
    </row>
    <row r="2" spans="1:22" ht="15.75" customHeight="1">
      <c r="A2" s="9"/>
      <c r="B2" s="11"/>
      <c r="C2" s="11"/>
      <c r="D2" s="11"/>
      <c r="E2" s="4"/>
      <c r="F2" s="4"/>
      <c r="G2" s="4"/>
      <c r="H2" s="13"/>
      <c r="I2" s="14">
        <f>COUNTBLANK(E9:V37)</f>
        <v>522</v>
      </c>
      <c r="J2" s="14">
        <f>COUNTA(E9:V37)</f>
        <v>0</v>
      </c>
      <c r="K2" s="14">
        <f>I2+J2</f>
        <v>522</v>
      </c>
      <c r="L2" s="15"/>
      <c r="M2" s="10"/>
      <c r="N2" s="10"/>
      <c r="O2" s="10"/>
      <c r="P2" s="10"/>
      <c r="Q2" s="298" t="s">
        <v>80</v>
      </c>
      <c r="R2" s="298"/>
      <c r="S2" s="298"/>
      <c r="T2" s="298"/>
      <c r="U2" s="298"/>
      <c r="V2" s="298"/>
    </row>
    <row r="3" spans="1:22" s="7" customFormat="1" ht="15.75" customHeight="1">
      <c r="A3" s="283" t="s">
        <v>20</v>
      </c>
      <c r="B3" s="284"/>
      <c r="C3" s="293" t="s">
        <v>89</v>
      </c>
      <c r="D3" s="272" t="s">
        <v>91</v>
      </c>
      <c r="E3" s="275" t="s">
        <v>4</v>
      </c>
      <c r="F3" s="276"/>
      <c r="G3" s="266" t="s">
        <v>35</v>
      </c>
      <c r="H3" s="279" t="s">
        <v>60</v>
      </c>
      <c r="I3" s="289" t="s">
        <v>36</v>
      </c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/>
      <c r="U3" s="266" t="s">
        <v>70</v>
      </c>
      <c r="V3" s="282" t="s">
        <v>75</v>
      </c>
    </row>
    <row r="4" spans="1:22" s="8" customFormat="1" ht="15.75" customHeight="1">
      <c r="A4" s="285"/>
      <c r="B4" s="286"/>
      <c r="C4" s="294"/>
      <c r="D4" s="273"/>
      <c r="E4" s="272" t="s">
        <v>93</v>
      </c>
      <c r="F4" s="272" t="s">
        <v>56</v>
      </c>
      <c r="G4" s="267"/>
      <c r="H4" s="280"/>
      <c r="I4" s="269" t="s">
        <v>36</v>
      </c>
      <c r="J4" s="275" t="s">
        <v>37</v>
      </c>
      <c r="K4" s="277"/>
      <c r="L4" s="277"/>
      <c r="M4" s="277"/>
      <c r="N4" s="277"/>
      <c r="O4" s="277"/>
      <c r="P4" s="277"/>
      <c r="Q4" s="276"/>
      <c r="R4" s="279" t="s">
        <v>95</v>
      </c>
      <c r="S4" s="269" t="s">
        <v>103</v>
      </c>
      <c r="T4" s="279" t="s">
        <v>59</v>
      </c>
      <c r="U4" s="267"/>
      <c r="V4" s="282"/>
    </row>
    <row r="5" spans="1:22" s="7" customFormat="1" ht="15.75" customHeight="1">
      <c r="A5" s="285"/>
      <c r="B5" s="286"/>
      <c r="C5" s="294"/>
      <c r="D5" s="273"/>
      <c r="E5" s="273"/>
      <c r="F5" s="273"/>
      <c r="G5" s="267"/>
      <c r="H5" s="280"/>
      <c r="I5" s="270"/>
      <c r="J5" s="269" t="s">
        <v>55</v>
      </c>
      <c r="K5" s="275" t="s">
        <v>57</v>
      </c>
      <c r="L5" s="277"/>
      <c r="M5" s="277"/>
      <c r="N5" s="277"/>
      <c r="O5" s="277"/>
      <c r="P5" s="277"/>
      <c r="Q5" s="276"/>
      <c r="R5" s="280"/>
      <c r="S5" s="270"/>
      <c r="T5" s="280"/>
      <c r="U5" s="267"/>
      <c r="V5" s="282"/>
    </row>
    <row r="6" spans="1:22" s="7" customFormat="1" ht="15.75" customHeight="1">
      <c r="A6" s="285"/>
      <c r="B6" s="286"/>
      <c r="C6" s="294"/>
      <c r="D6" s="273"/>
      <c r="E6" s="273"/>
      <c r="F6" s="273"/>
      <c r="G6" s="267"/>
      <c r="H6" s="280"/>
      <c r="I6" s="270"/>
      <c r="J6" s="270"/>
      <c r="K6" s="269" t="s">
        <v>65</v>
      </c>
      <c r="L6" s="275" t="s">
        <v>57</v>
      </c>
      <c r="M6" s="277"/>
      <c r="N6" s="276"/>
      <c r="O6" s="269" t="s">
        <v>40</v>
      </c>
      <c r="P6" s="269" t="s">
        <v>102</v>
      </c>
      <c r="Q6" s="269" t="s">
        <v>41</v>
      </c>
      <c r="R6" s="280"/>
      <c r="S6" s="270"/>
      <c r="T6" s="280"/>
      <c r="U6" s="267"/>
      <c r="V6" s="282"/>
    </row>
    <row r="7" spans="1:22" s="7" customFormat="1" ht="44.25" customHeight="1">
      <c r="A7" s="287"/>
      <c r="B7" s="288"/>
      <c r="C7" s="295"/>
      <c r="D7" s="274"/>
      <c r="E7" s="274"/>
      <c r="F7" s="274"/>
      <c r="G7" s="268"/>
      <c r="H7" s="281"/>
      <c r="I7" s="271"/>
      <c r="J7" s="271"/>
      <c r="K7" s="271"/>
      <c r="L7" s="18" t="s">
        <v>38</v>
      </c>
      <c r="M7" s="18" t="s">
        <v>39</v>
      </c>
      <c r="N7" s="18" t="s">
        <v>47</v>
      </c>
      <c r="O7" s="271"/>
      <c r="P7" s="271"/>
      <c r="Q7" s="271"/>
      <c r="R7" s="281"/>
      <c r="S7" s="271"/>
      <c r="T7" s="281"/>
      <c r="U7" s="268"/>
      <c r="V7" s="282"/>
    </row>
    <row r="8" spans="1:22" ht="14.25" customHeight="1">
      <c r="A8" s="275" t="s">
        <v>3</v>
      </c>
      <c r="B8" s="276"/>
      <c r="C8" s="18" t="s">
        <v>13</v>
      </c>
      <c r="D8" s="18" t="s">
        <v>14</v>
      </c>
      <c r="E8" s="18" t="s">
        <v>19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28</v>
      </c>
      <c r="M8" s="18" t="s">
        <v>29</v>
      </c>
      <c r="N8" s="18" t="s">
        <v>71</v>
      </c>
      <c r="O8" s="18" t="s">
        <v>68</v>
      </c>
      <c r="P8" s="18" t="s">
        <v>72</v>
      </c>
      <c r="Q8" s="18" t="s">
        <v>73</v>
      </c>
      <c r="R8" s="18" t="s">
        <v>74</v>
      </c>
      <c r="S8" s="18" t="s">
        <v>76</v>
      </c>
      <c r="T8" s="18" t="s">
        <v>88</v>
      </c>
      <c r="U8" s="18" t="s">
        <v>90</v>
      </c>
      <c r="V8" s="18" t="s">
        <v>104</v>
      </c>
    </row>
    <row r="9" spans="1:22" ht="14.25" customHeight="1">
      <c r="A9" s="275" t="s">
        <v>10</v>
      </c>
      <c r="B9" s="27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4.25" customHeight="1">
      <c r="A10" s="18" t="s">
        <v>0</v>
      </c>
      <c r="B10" s="20" t="s">
        <v>61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>
      <c r="A11" s="21" t="s">
        <v>13</v>
      </c>
      <c r="B11" s="22" t="s">
        <v>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4.25" customHeight="1">
      <c r="A12" s="21" t="s">
        <v>14</v>
      </c>
      <c r="B12" s="23" t="s">
        <v>32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4.25" customHeight="1">
      <c r="A13" s="21" t="s">
        <v>19</v>
      </c>
      <c r="B13" s="24" t="s">
        <v>96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.75">
      <c r="A14" s="21" t="s">
        <v>21</v>
      </c>
      <c r="B14" s="22" t="s">
        <v>100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6"/>
    </row>
    <row r="15" spans="1:22" ht="17.25" customHeight="1">
      <c r="A15" s="21" t="s">
        <v>22</v>
      </c>
      <c r="B15" s="25" t="s">
        <v>99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7.25" customHeight="1">
      <c r="A16" s="21" t="s">
        <v>23</v>
      </c>
      <c r="B16" s="25" t="s">
        <v>101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 customHeight="1">
      <c r="A17" s="21" t="s">
        <v>24</v>
      </c>
      <c r="B17" s="22" t="s">
        <v>87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 customHeight="1">
      <c r="A18" s="21" t="s">
        <v>25</v>
      </c>
      <c r="B18" s="22" t="s">
        <v>31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4.25" customHeight="1">
      <c r="A19" s="21" t="s">
        <v>26</v>
      </c>
      <c r="B19" s="22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4.25" customHeight="1">
      <c r="A20" s="21" t="s">
        <v>28</v>
      </c>
      <c r="B20" s="22" t="s">
        <v>34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4.25" customHeight="1">
      <c r="A21" s="21" t="s">
        <v>29</v>
      </c>
      <c r="B21" s="22" t="s">
        <v>98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4.25" customHeight="1">
      <c r="A22" s="21" t="s">
        <v>71</v>
      </c>
      <c r="B22" s="22" t="s">
        <v>97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4.25" customHeight="1">
      <c r="A23" s="21" t="s">
        <v>68</v>
      </c>
      <c r="B23" s="22" t="s">
        <v>69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4.25" customHeight="1">
      <c r="A24" s="18" t="s">
        <v>1</v>
      </c>
      <c r="B24" s="20" t="s">
        <v>62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4.25" customHeight="1">
      <c r="A25" s="21" t="s">
        <v>13</v>
      </c>
      <c r="B25" s="22" t="s">
        <v>30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4.25" customHeight="1">
      <c r="A26" s="21" t="s">
        <v>14</v>
      </c>
      <c r="B26" s="23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4.25" customHeight="1">
      <c r="A27" s="21" t="s">
        <v>19</v>
      </c>
      <c r="B27" s="24" t="s">
        <v>96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4.25" customHeight="1">
      <c r="A28" s="21" t="s">
        <v>21</v>
      </c>
      <c r="B28" s="22" t="s">
        <v>100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>
      <c r="A29" s="21" t="s">
        <v>22</v>
      </c>
      <c r="B29" s="25" t="s">
        <v>99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6"/>
    </row>
    <row r="30" spans="1:22" ht="14.25" customHeight="1">
      <c r="A30" s="21" t="s">
        <v>23</v>
      </c>
      <c r="B30" s="22" t="s">
        <v>86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4.25" customHeight="1">
      <c r="A31" s="21" t="s">
        <v>24</v>
      </c>
      <c r="B31" s="22" t="s">
        <v>87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4.25" customHeight="1">
      <c r="A32" s="21" t="s">
        <v>25</v>
      </c>
      <c r="B32" s="22" t="s">
        <v>31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4.25" customHeight="1">
      <c r="A33" s="21" t="s">
        <v>26</v>
      </c>
      <c r="B33" s="22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4.25" customHeight="1">
      <c r="A34" s="21" t="s">
        <v>28</v>
      </c>
      <c r="B34" s="22" t="s">
        <v>34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4.25" customHeight="1">
      <c r="A35" s="21" t="s">
        <v>29</v>
      </c>
      <c r="B35" s="22" t="s">
        <v>98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4.25" customHeight="1">
      <c r="A36" s="21" t="s">
        <v>71</v>
      </c>
      <c r="B36" s="22" t="s">
        <v>97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4.25" customHeight="1">
      <c r="A37" s="21" t="s">
        <v>68</v>
      </c>
      <c r="B37" s="22" t="s">
        <v>69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3" customFormat="1" ht="45.75" customHeight="1">
      <c r="A38" s="262" t="s">
        <v>77</v>
      </c>
      <c r="B38" s="262"/>
      <c r="C38" s="262"/>
      <c r="D38" s="262"/>
      <c r="E38" s="262"/>
      <c r="F38" s="262"/>
      <c r="G38" s="262"/>
      <c r="H38" s="262"/>
      <c r="I38" s="5"/>
      <c r="J38" s="5"/>
      <c r="K38" s="5"/>
      <c r="L38" s="5"/>
      <c r="M38" s="5"/>
      <c r="O38" s="264" t="s">
        <v>85</v>
      </c>
      <c r="P38" s="264"/>
      <c r="Q38" s="264"/>
      <c r="R38" s="264"/>
      <c r="S38" s="264"/>
      <c r="T38" s="264"/>
      <c r="U38" s="264"/>
      <c r="V38" s="264"/>
    </row>
    <row r="39" spans="1:22" ht="15.75">
      <c r="A39" s="263"/>
      <c r="B39" s="263"/>
      <c r="C39" s="263"/>
      <c r="D39" s="263"/>
      <c r="E39" s="263"/>
      <c r="F39" s="263"/>
      <c r="G39" s="263"/>
      <c r="H39" s="263"/>
      <c r="O39" s="265"/>
      <c r="P39" s="265"/>
      <c r="Q39" s="265"/>
      <c r="R39" s="265"/>
      <c r="S39" s="265"/>
      <c r="T39" s="265"/>
      <c r="U39" s="265"/>
      <c r="V39" s="265"/>
    </row>
  </sheetData>
  <sheetProtection/>
  <mergeCells count="31">
    <mergeCell ref="A9:B9"/>
    <mergeCell ref="K6:K7"/>
    <mergeCell ref="A1:D1"/>
    <mergeCell ref="C3:C7"/>
    <mergeCell ref="R4:R7"/>
    <mergeCell ref="D3:D7"/>
    <mergeCell ref="Q1:V1"/>
    <mergeCell ref="T4:T7"/>
    <mergeCell ref="Q2:V2"/>
    <mergeCell ref="A3:B7"/>
    <mergeCell ref="E3:F3"/>
    <mergeCell ref="P6:P7"/>
    <mergeCell ref="I3:T3"/>
    <mergeCell ref="S4:S7"/>
    <mergeCell ref="E4:E7"/>
    <mergeCell ref="E1:P1"/>
    <mergeCell ref="Q6:Q7"/>
    <mergeCell ref="K5:Q5"/>
    <mergeCell ref="H3:H7"/>
    <mergeCell ref="O6:O7"/>
    <mergeCell ref="V3:V7"/>
    <mergeCell ref="A38:H39"/>
    <mergeCell ref="O38:V39"/>
    <mergeCell ref="U3:U7"/>
    <mergeCell ref="J5:J7"/>
    <mergeCell ref="F4:F7"/>
    <mergeCell ref="A8:B8"/>
    <mergeCell ref="L6:N6"/>
    <mergeCell ref="G3:G7"/>
    <mergeCell ref="I4:I7"/>
    <mergeCell ref="J4:Q4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2" customWidth="1"/>
    <col min="2" max="2" width="13.375" style="2" customWidth="1"/>
    <col min="3" max="3" width="6.50390625" style="2" customWidth="1"/>
    <col min="4" max="4" width="6.00390625" style="2" customWidth="1"/>
    <col min="5" max="5" width="8.50390625" style="2" customWidth="1"/>
    <col min="6" max="6" width="5.75390625" style="2" customWidth="1"/>
    <col min="7" max="7" width="5.00390625" style="2" customWidth="1"/>
    <col min="8" max="8" width="6.75390625" style="2" customWidth="1"/>
    <col min="9" max="9" width="6.125" style="2" customWidth="1"/>
    <col min="10" max="12" width="6.75390625" style="2" customWidth="1"/>
    <col min="13" max="13" width="8.125" style="6" customWidth="1"/>
    <col min="14" max="14" width="7.25390625" style="6" customWidth="1"/>
    <col min="15" max="16" width="5.375" style="6" customWidth="1"/>
    <col min="17" max="17" width="7.125" style="6" customWidth="1"/>
    <col min="18" max="18" width="8.00390625" style="6" customWidth="1"/>
    <col min="19" max="19" width="5.375" style="6" customWidth="1"/>
    <col min="20" max="20" width="5.25390625" style="6" customWidth="1"/>
    <col min="21" max="21" width="6.125" style="6" customWidth="1"/>
    <col min="22" max="22" width="7.375" style="6" customWidth="1"/>
    <col min="23" max="16384" width="9.00390625" style="2" customWidth="1"/>
  </cols>
  <sheetData>
    <row r="1" spans="1:22" ht="63.75" customHeight="1">
      <c r="A1" s="292" t="s">
        <v>107</v>
      </c>
      <c r="B1" s="292"/>
      <c r="C1" s="292"/>
      <c r="D1" s="292"/>
      <c r="E1" s="292"/>
      <c r="F1" s="278" t="s">
        <v>82</v>
      </c>
      <c r="G1" s="278"/>
      <c r="H1" s="278"/>
      <c r="I1" s="278"/>
      <c r="J1" s="278"/>
      <c r="K1" s="278"/>
      <c r="L1" s="278"/>
      <c r="M1" s="278"/>
      <c r="N1" s="278"/>
      <c r="O1" s="278"/>
      <c r="P1" s="17"/>
      <c r="Q1" s="296" t="s">
        <v>105</v>
      </c>
      <c r="R1" s="296"/>
      <c r="S1" s="296"/>
      <c r="T1" s="296"/>
      <c r="U1" s="296"/>
      <c r="V1" s="296"/>
    </row>
    <row r="2" spans="1:22" ht="17.25" customHeight="1">
      <c r="A2" s="9"/>
      <c r="B2" s="11"/>
      <c r="C2" s="11"/>
      <c r="D2" s="11"/>
      <c r="E2" s="4"/>
      <c r="F2" s="4"/>
      <c r="G2" s="4"/>
      <c r="H2" s="4"/>
      <c r="I2" s="4"/>
      <c r="J2" s="13"/>
      <c r="K2" s="14">
        <f>COUNTBLANK(E8:V22)</f>
        <v>252</v>
      </c>
      <c r="L2" s="14">
        <f>COUNTA(E9:V22)</f>
        <v>0</v>
      </c>
      <c r="M2" s="16">
        <f>K2+L2</f>
        <v>252</v>
      </c>
      <c r="N2" s="15"/>
      <c r="O2" s="10"/>
      <c r="P2" s="10"/>
      <c r="Q2" s="10"/>
      <c r="R2" s="298" t="s">
        <v>67</v>
      </c>
      <c r="S2" s="298"/>
      <c r="T2" s="298"/>
      <c r="U2" s="298"/>
      <c r="V2" s="298"/>
    </row>
    <row r="3" spans="1:22" s="7" customFormat="1" ht="15.75" customHeight="1">
      <c r="A3" s="308" t="s">
        <v>112</v>
      </c>
      <c r="B3" s="309"/>
      <c r="C3" s="293" t="s">
        <v>89</v>
      </c>
      <c r="D3" s="282" t="s">
        <v>91</v>
      </c>
      <c r="E3" s="299" t="s">
        <v>4</v>
      </c>
      <c r="F3" s="300"/>
      <c r="G3" s="301" t="s">
        <v>35</v>
      </c>
      <c r="H3" s="301" t="s">
        <v>60</v>
      </c>
      <c r="I3" s="306" t="s">
        <v>36</v>
      </c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14" t="s">
        <v>70</v>
      </c>
      <c r="V3" s="282" t="s">
        <v>75</v>
      </c>
    </row>
    <row r="4" spans="1:22" s="8" customFormat="1" ht="15.75" customHeight="1">
      <c r="A4" s="310"/>
      <c r="B4" s="311"/>
      <c r="C4" s="294"/>
      <c r="D4" s="282"/>
      <c r="E4" s="272" t="s">
        <v>93</v>
      </c>
      <c r="F4" s="272" t="s">
        <v>56</v>
      </c>
      <c r="G4" s="301"/>
      <c r="H4" s="301"/>
      <c r="I4" s="301" t="s">
        <v>36</v>
      </c>
      <c r="J4" s="305" t="s">
        <v>37</v>
      </c>
      <c r="K4" s="305"/>
      <c r="L4" s="305"/>
      <c r="M4" s="305"/>
      <c r="N4" s="305"/>
      <c r="O4" s="305"/>
      <c r="P4" s="305"/>
      <c r="Q4" s="305"/>
      <c r="R4" s="279" t="s">
        <v>95</v>
      </c>
      <c r="S4" s="269" t="s">
        <v>103</v>
      </c>
      <c r="T4" s="279" t="s">
        <v>59</v>
      </c>
      <c r="U4" s="314"/>
      <c r="V4" s="282"/>
    </row>
    <row r="5" spans="1:22" s="7" customFormat="1" ht="15.75" customHeight="1">
      <c r="A5" s="310"/>
      <c r="B5" s="311"/>
      <c r="C5" s="294"/>
      <c r="D5" s="282"/>
      <c r="E5" s="273"/>
      <c r="F5" s="273"/>
      <c r="G5" s="301"/>
      <c r="H5" s="301"/>
      <c r="I5" s="301"/>
      <c r="J5" s="301" t="s">
        <v>55</v>
      </c>
      <c r="K5" s="302" t="s">
        <v>4</v>
      </c>
      <c r="L5" s="303"/>
      <c r="M5" s="303"/>
      <c r="N5" s="303"/>
      <c r="O5" s="303"/>
      <c r="P5" s="303"/>
      <c r="Q5" s="304"/>
      <c r="R5" s="280"/>
      <c r="S5" s="270"/>
      <c r="T5" s="280"/>
      <c r="U5" s="314"/>
      <c r="V5" s="282"/>
    </row>
    <row r="6" spans="1:22" s="7" customFormat="1" ht="15.75" customHeight="1">
      <c r="A6" s="310"/>
      <c r="B6" s="311"/>
      <c r="C6" s="294"/>
      <c r="D6" s="282"/>
      <c r="E6" s="273"/>
      <c r="F6" s="273"/>
      <c r="G6" s="301"/>
      <c r="H6" s="301"/>
      <c r="I6" s="301"/>
      <c r="J6" s="301"/>
      <c r="K6" s="279" t="s">
        <v>65</v>
      </c>
      <c r="L6" s="302" t="s">
        <v>4</v>
      </c>
      <c r="M6" s="303"/>
      <c r="N6" s="304"/>
      <c r="O6" s="279" t="s">
        <v>40</v>
      </c>
      <c r="P6" s="269" t="s">
        <v>102</v>
      </c>
      <c r="Q6" s="279" t="s">
        <v>41</v>
      </c>
      <c r="R6" s="280"/>
      <c r="S6" s="270"/>
      <c r="T6" s="280"/>
      <c r="U6" s="314"/>
      <c r="V6" s="282"/>
    </row>
    <row r="7" spans="1:22" s="7" customFormat="1" ht="51" customHeight="1">
      <c r="A7" s="310"/>
      <c r="B7" s="311"/>
      <c r="C7" s="295"/>
      <c r="D7" s="282"/>
      <c r="E7" s="274"/>
      <c r="F7" s="274"/>
      <c r="G7" s="301"/>
      <c r="H7" s="301"/>
      <c r="I7" s="301"/>
      <c r="J7" s="301"/>
      <c r="K7" s="281"/>
      <c r="L7" s="27" t="s">
        <v>38</v>
      </c>
      <c r="M7" s="27" t="s">
        <v>39</v>
      </c>
      <c r="N7" s="27" t="s">
        <v>114</v>
      </c>
      <c r="O7" s="281"/>
      <c r="P7" s="271"/>
      <c r="Q7" s="281"/>
      <c r="R7" s="281"/>
      <c r="S7" s="271"/>
      <c r="T7" s="281"/>
      <c r="U7" s="314"/>
      <c r="V7" s="282"/>
    </row>
    <row r="8" spans="1:22" ht="15.75">
      <c r="A8" s="312"/>
      <c r="B8" s="313"/>
      <c r="C8" s="18" t="s">
        <v>13</v>
      </c>
      <c r="D8" s="18" t="s">
        <v>14</v>
      </c>
      <c r="E8" s="18" t="s">
        <v>19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28</v>
      </c>
      <c r="M8" s="18" t="s">
        <v>29</v>
      </c>
      <c r="N8" s="18" t="s">
        <v>71</v>
      </c>
      <c r="O8" s="18" t="s">
        <v>68</v>
      </c>
      <c r="P8" s="18" t="s">
        <v>72</v>
      </c>
      <c r="Q8" s="18" t="s">
        <v>73</v>
      </c>
      <c r="R8" s="18" t="s">
        <v>74</v>
      </c>
      <c r="S8" s="18" t="s">
        <v>76</v>
      </c>
      <c r="T8" s="18" t="s">
        <v>88</v>
      </c>
      <c r="U8" s="18" t="s">
        <v>90</v>
      </c>
      <c r="V8" s="18" t="s">
        <v>104</v>
      </c>
    </row>
    <row r="9" spans="1:24" ht="15.75">
      <c r="A9" s="18" t="s">
        <v>0</v>
      </c>
      <c r="B9" s="28" t="s">
        <v>63</v>
      </c>
      <c r="C9" s="19"/>
      <c r="D9" s="19"/>
      <c r="E9" s="19"/>
      <c r="F9" s="19"/>
      <c r="G9" s="19"/>
      <c r="H9" s="19"/>
      <c r="I9" s="19"/>
      <c r="J9" s="19"/>
      <c r="K9" s="19"/>
      <c r="L9" s="31"/>
      <c r="M9" s="31"/>
      <c r="N9" s="32"/>
      <c r="O9" s="19"/>
      <c r="P9" s="19"/>
      <c r="Q9" s="29"/>
      <c r="R9" s="29"/>
      <c r="S9" s="29"/>
      <c r="T9" s="29"/>
      <c r="U9" s="19"/>
      <c r="V9" s="19"/>
      <c r="X9" s="12"/>
    </row>
    <row r="10" spans="1:22" ht="15.75">
      <c r="A10" s="21" t="s">
        <v>13</v>
      </c>
      <c r="B10" s="30" t="s">
        <v>48</v>
      </c>
      <c r="C10" s="19"/>
      <c r="D10" s="19"/>
      <c r="E10" s="19"/>
      <c r="F10" s="19"/>
      <c r="G10" s="19"/>
      <c r="H10" s="19"/>
      <c r="I10" s="19"/>
      <c r="J10" s="19"/>
      <c r="K10" s="19"/>
      <c r="L10" s="31"/>
      <c r="M10" s="31"/>
      <c r="N10" s="32"/>
      <c r="O10" s="19"/>
      <c r="P10" s="19"/>
      <c r="Q10" s="19"/>
      <c r="R10" s="19"/>
      <c r="S10" s="19"/>
      <c r="T10" s="19"/>
      <c r="U10" s="19"/>
      <c r="V10" s="19"/>
    </row>
    <row r="11" spans="1:22" ht="15.75">
      <c r="A11" s="21" t="s">
        <v>14</v>
      </c>
      <c r="B11" s="30" t="s">
        <v>49</v>
      </c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9"/>
      <c r="P11" s="19"/>
      <c r="Q11" s="19"/>
      <c r="R11" s="19"/>
      <c r="S11" s="19"/>
      <c r="T11" s="19"/>
      <c r="U11" s="19"/>
      <c r="V11" s="19"/>
    </row>
    <row r="12" spans="1:22" ht="15.75">
      <c r="A12" s="21" t="s">
        <v>19</v>
      </c>
      <c r="B12" s="30" t="s">
        <v>50</v>
      </c>
      <c r="C12" s="19"/>
      <c r="D12" s="19"/>
      <c r="E12" s="19"/>
      <c r="F12" s="19"/>
      <c r="G12" s="19"/>
      <c r="H12" s="19"/>
      <c r="I12" s="19"/>
      <c r="J12" s="19"/>
      <c r="K12" s="19"/>
      <c r="L12" s="31"/>
      <c r="M12" s="31"/>
      <c r="N12" s="32"/>
      <c r="O12" s="19"/>
      <c r="P12" s="19"/>
      <c r="Q12" s="19"/>
      <c r="R12" s="19"/>
      <c r="S12" s="19"/>
      <c r="T12" s="19"/>
      <c r="U12" s="19"/>
      <c r="V12" s="19"/>
    </row>
    <row r="13" spans="1:22" ht="15.75">
      <c r="A13" s="21" t="s">
        <v>21</v>
      </c>
      <c r="B13" s="30" t="s">
        <v>51</v>
      </c>
      <c r="C13" s="19"/>
      <c r="D13" s="19"/>
      <c r="E13" s="19"/>
      <c r="F13" s="19"/>
      <c r="G13" s="19"/>
      <c r="H13" s="19"/>
      <c r="I13" s="19"/>
      <c r="J13" s="19"/>
      <c r="K13" s="19"/>
      <c r="L13" s="31"/>
      <c r="M13" s="31"/>
      <c r="N13" s="32"/>
      <c r="O13" s="19"/>
      <c r="P13" s="19"/>
      <c r="Q13" s="19"/>
      <c r="R13" s="19"/>
      <c r="S13" s="19"/>
      <c r="T13" s="19"/>
      <c r="U13" s="19"/>
      <c r="V13" s="19"/>
    </row>
    <row r="14" spans="1:22" ht="15.75">
      <c r="A14" s="21" t="s">
        <v>22</v>
      </c>
      <c r="B14" s="30" t="s">
        <v>54</v>
      </c>
      <c r="C14" s="19"/>
      <c r="D14" s="19"/>
      <c r="E14" s="19"/>
      <c r="F14" s="19"/>
      <c r="G14" s="19"/>
      <c r="H14" s="19"/>
      <c r="I14" s="19"/>
      <c r="J14" s="19"/>
      <c r="K14" s="19"/>
      <c r="L14" s="31"/>
      <c r="M14" s="31"/>
      <c r="N14" s="32"/>
      <c r="O14" s="19"/>
      <c r="P14" s="19"/>
      <c r="Q14" s="19"/>
      <c r="R14" s="19"/>
      <c r="S14" s="19"/>
      <c r="T14" s="19"/>
      <c r="U14" s="19"/>
      <c r="V14" s="19"/>
    </row>
    <row r="15" spans="1:22" ht="15.75">
      <c r="A15" s="21" t="s">
        <v>23</v>
      </c>
      <c r="B15" s="30" t="s">
        <v>52</v>
      </c>
      <c r="C15" s="19"/>
      <c r="D15" s="19"/>
      <c r="E15" s="19"/>
      <c r="F15" s="19"/>
      <c r="G15" s="19"/>
      <c r="H15" s="19"/>
      <c r="I15" s="19"/>
      <c r="J15" s="19"/>
      <c r="K15" s="19"/>
      <c r="L15" s="31"/>
      <c r="M15" s="31"/>
      <c r="N15" s="32"/>
      <c r="O15" s="19"/>
      <c r="P15" s="19"/>
      <c r="Q15" s="19"/>
      <c r="R15" s="19"/>
      <c r="S15" s="19"/>
      <c r="T15" s="19"/>
      <c r="U15" s="19"/>
      <c r="V15" s="19"/>
    </row>
    <row r="16" spans="1:22" ht="15.75">
      <c r="A16" s="18" t="s">
        <v>1</v>
      </c>
      <c r="B16" s="28" t="s">
        <v>64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  <c r="R16" s="29"/>
      <c r="S16" s="29"/>
      <c r="T16" s="29"/>
      <c r="U16" s="19"/>
      <c r="V16" s="19"/>
    </row>
    <row r="17" spans="1:22" ht="16.5" customHeight="1">
      <c r="A17" s="21" t="s">
        <v>13</v>
      </c>
      <c r="B17" s="30" t="s">
        <v>48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6.5" customHeight="1">
      <c r="A18" s="21" t="s">
        <v>14</v>
      </c>
      <c r="B18" s="30" t="s">
        <v>49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6.5" customHeight="1">
      <c r="A19" s="21" t="s">
        <v>19</v>
      </c>
      <c r="B19" s="30" t="s">
        <v>50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6.5" customHeight="1">
      <c r="A20" s="21" t="s">
        <v>21</v>
      </c>
      <c r="B20" s="30" t="s">
        <v>51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6.5" customHeight="1">
      <c r="A21" s="21" t="s">
        <v>22</v>
      </c>
      <c r="B21" s="30" t="s">
        <v>54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6.5" customHeight="1">
      <c r="A22" s="21" t="s">
        <v>23</v>
      </c>
      <c r="B22" s="30" t="s">
        <v>52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3" s="3" customFormat="1" ht="45.75" customHeight="1">
      <c r="A23" s="262" t="s">
        <v>77</v>
      </c>
      <c r="B23" s="262"/>
      <c r="C23" s="262"/>
      <c r="D23" s="262"/>
      <c r="E23" s="262"/>
      <c r="F23" s="262"/>
      <c r="G23" s="262"/>
      <c r="H23" s="262"/>
      <c r="I23" s="262"/>
      <c r="J23" s="262"/>
      <c r="K23" s="5"/>
      <c r="L23" s="5"/>
      <c r="M23" s="5"/>
      <c r="O23" s="264" t="s">
        <v>85</v>
      </c>
      <c r="P23" s="264"/>
      <c r="Q23" s="264"/>
      <c r="R23" s="264"/>
      <c r="S23" s="264"/>
      <c r="T23" s="264"/>
      <c r="U23" s="264"/>
      <c r="V23" s="264"/>
      <c r="W23" s="3" t="s">
        <v>2</v>
      </c>
    </row>
    <row r="24" spans="1:22" ht="15.75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O24" s="265"/>
      <c r="P24" s="265"/>
      <c r="Q24" s="265"/>
      <c r="R24" s="265"/>
      <c r="S24" s="265"/>
      <c r="T24" s="265"/>
      <c r="U24" s="265"/>
      <c r="V24" s="265"/>
    </row>
  </sheetData>
  <sheetProtection/>
  <mergeCells count="29"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A1:E1"/>
    <mergeCell ref="F1:O1"/>
    <mergeCell ref="Q1:V1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2"/>
  <sheetViews>
    <sheetView view="pageBreakPreview" zoomScale="80" zoomScaleSheetLayoutView="80" zoomScalePageLayoutView="0" workbookViewId="0" topLeftCell="A106">
      <selection activeCell="A118" sqref="A118:E118"/>
    </sheetView>
  </sheetViews>
  <sheetFormatPr defaultColWidth="9.00390625" defaultRowHeight="15.75"/>
  <cols>
    <col min="1" max="1" width="4.125" style="4" customWidth="1"/>
    <col min="2" max="2" width="14.375" style="4" customWidth="1"/>
    <col min="3" max="3" width="7.875" style="217" customWidth="1"/>
    <col min="4" max="4" width="7.75390625" style="4" customWidth="1"/>
    <col min="5" max="5" width="8.50390625" style="4" customWidth="1"/>
    <col min="6" max="6" width="7.625" style="4" customWidth="1"/>
    <col min="7" max="7" width="6.50390625" style="4" customWidth="1"/>
    <col min="8" max="8" width="5.375" style="4" customWidth="1"/>
    <col min="9" max="9" width="9.375" style="4" customWidth="1"/>
    <col min="10" max="10" width="7.75390625" style="4" customWidth="1"/>
    <col min="11" max="11" width="6.625" style="4" customWidth="1"/>
    <col min="12" max="13" width="7.125" style="4" customWidth="1"/>
    <col min="14" max="14" width="7.375" style="10" customWidth="1"/>
    <col min="15" max="15" width="6.50390625" style="10" customWidth="1"/>
    <col min="16" max="16" width="5.625" style="10" customWidth="1"/>
    <col min="17" max="18" width="7.00390625" style="10" customWidth="1"/>
    <col min="19" max="19" width="5.75390625" style="10" customWidth="1"/>
    <col min="20" max="20" width="7.25390625" style="10" customWidth="1"/>
    <col min="21" max="21" width="9.125" style="10" customWidth="1"/>
    <col min="22" max="16384" width="9.00390625" style="4" customWidth="1"/>
  </cols>
  <sheetData>
    <row r="1" spans="1:21" ht="65.25" customHeight="1">
      <c r="A1" s="292" t="s">
        <v>192</v>
      </c>
      <c r="B1" s="292"/>
      <c r="C1" s="292"/>
      <c r="D1" s="292"/>
      <c r="E1" s="315" t="s">
        <v>320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6" t="str">
        <f>TT!C2</f>
        <v>Đơn vị  báo cáo: 
Cục THADS tỉnh Đồng Tháp
Đơn vị nhận báo cáo:
Tổng Cục THADS</v>
      </c>
      <c r="Q1" s="316"/>
      <c r="R1" s="316"/>
      <c r="S1" s="316"/>
      <c r="T1" s="316"/>
      <c r="U1" s="316"/>
    </row>
    <row r="2" spans="1:21" ht="17.25" customHeight="1">
      <c r="A2" s="9"/>
      <c r="B2" s="11"/>
      <c r="C2" s="213"/>
      <c r="D2" s="11"/>
      <c r="I2" s="230"/>
      <c r="J2" s="231">
        <f>COUNTBLANK(E9:U116)</f>
        <v>380</v>
      </c>
      <c r="K2" s="122">
        <f>COUNTA(E9:U116)</f>
        <v>1470</v>
      </c>
      <c r="L2" s="122">
        <f>J2+K2</f>
        <v>1850</v>
      </c>
      <c r="M2" s="122"/>
      <c r="P2" s="320" t="s">
        <v>118</v>
      </c>
      <c r="Q2" s="320"/>
      <c r="R2" s="320"/>
      <c r="S2" s="320"/>
      <c r="T2" s="320"/>
      <c r="U2" s="320"/>
    </row>
    <row r="3" spans="1:21" s="123" customFormat="1" ht="15.75" customHeight="1">
      <c r="A3" s="324" t="s">
        <v>92</v>
      </c>
      <c r="B3" s="324" t="s">
        <v>112</v>
      </c>
      <c r="C3" s="317" t="s">
        <v>117</v>
      </c>
      <c r="D3" s="318" t="s">
        <v>91</v>
      </c>
      <c r="E3" s="318" t="s">
        <v>4</v>
      </c>
      <c r="F3" s="318"/>
      <c r="G3" s="319" t="s">
        <v>35</v>
      </c>
      <c r="H3" s="319" t="s">
        <v>119</v>
      </c>
      <c r="I3" s="319" t="s">
        <v>36</v>
      </c>
      <c r="J3" s="332" t="s">
        <v>4</v>
      </c>
      <c r="K3" s="333"/>
      <c r="L3" s="333"/>
      <c r="M3" s="333"/>
      <c r="N3" s="333"/>
      <c r="O3" s="333"/>
      <c r="P3" s="333"/>
      <c r="Q3" s="333"/>
      <c r="R3" s="333"/>
      <c r="S3" s="333"/>
      <c r="T3" s="321" t="s">
        <v>70</v>
      </c>
      <c r="U3" s="327" t="s">
        <v>115</v>
      </c>
    </row>
    <row r="4" spans="1:21" s="124" customFormat="1" ht="15.75" customHeight="1">
      <c r="A4" s="325"/>
      <c r="B4" s="325"/>
      <c r="C4" s="317"/>
      <c r="D4" s="318"/>
      <c r="E4" s="318" t="s">
        <v>93</v>
      </c>
      <c r="F4" s="318" t="s">
        <v>56</v>
      </c>
      <c r="G4" s="319"/>
      <c r="H4" s="319"/>
      <c r="I4" s="319"/>
      <c r="J4" s="319" t="s">
        <v>55</v>
      </c>
      <c r="K4" s="318" t="s">
        <v>4</v>
      </c>
      <c r="L4" s="318"/>
      <c r="M4" s="318"/>
      <c r="N4" s="318"/>
      <c r="O4" s="318"/>
      <c r="P4" s="318"/>
      <c r="Q4" s="319" t="s">
        <v>95</v>
      </c>
      <c r="R4" s="319" t="s">
        <v>103</v>
      </c>
      <c r="S4" s="331" t="s">
        <v>59</v>
      </c>
      <c r="T4" s="322"/>
      <c r="U4" s="328"/>
    </row>
    <row r="5" spans="1:21" s="123" customFormat="1" ht="15.75" customHeight="1">
      <c r="A5" s="325"/>
      <c r="B5" s="325"/>
      <c r="C5" s="317"/>
      <c r="D5" s="318"/>
      <c r="E5" s="318"/>
      <c r="F5" s="318"/>
      <c r="G5" s="319"/>
      <c r="H5" s="319"/>
      <c r="I5" s="319"/>
      <c r="J5" s="319"/>
      <c r="K5" s="319" t="s">
        <v>65</v>
      </c>
      <c r="L5" s="318" t="s">
        <v>4</v>
      </c>
      <c r="M5" s="318"/>
      <c r="N5" s="319" t="s">
        <v>40</v>
      </c>
      <c r="O5" s="319" t="s">
        <v>102</v>
      </c>
      <c r="P5" s="319" t="s">
        <v>41</v>
      </c>
      <c r="Q5" s="319"/>
      <c r="R5" s="319"/>
      <c r="S5" s="331"/>
      <c r="T5" s="322"/>
      <c r="U5" s="328"/>
    </row>
    <row r="6" spans="1:21" s="123" customFormat="1" ht="15.75" customHeight="1">
      <c r="A6" s="325"/>
      <c r="B6" s="325"/>
      <c r="C6" s="317"/>
      <c r="D6" s="318"/>
      <c r="E6" s="318"/>
      <c r="F6" s="318"/>
      <c r="G6" s="319"/>
      <c r="H6" s="319"/>
      <c r="I6" s="319"/>
      <c r="J6" s="319"/>
      <c r="K6" s="319"/>
      <c r="L6" s="318"/>
      <c r="M6" s="318"/>
      <c r="N6" s="319"/>
      <c r="O6" s="319"/>
      <c r="P6" s="319"/>
      <c r="Q6" s="319"/>
      <c r="R6" s="319"/>
      <c r="S6" s="331"/>
      <c r="T6" s="322"/>
      <c r="U6" s="328"/>
    </row>
    <row r="7" spans="1:21" s="123" customFormat="1" ht="44.25" customHeight="1">
      <c r="A7" s="326"/>
      <c r="B7" s="326"/>
      <c r="C7" s="317"/>
      <c r="D7" s="318"/>
      <c r="E7" s="318"/>
      <c r="F7" s="318"/>
      <c r="G7" s="319"/>
      <c r="H7" s="319"/>
      <c r="I7" s="319"/>
      <c r="J7" s="319"/>
      <c r="K7" s="319"/>
      <c r="L7" s="106" t="s">
        <v>38</v>
      </c>
      <c r="M7" s="106" t="s">
        <v>94</v>
      </c>
      <c r="N7" s="319"/>
      <c r="O7" s="319"/>
      <c r="P7" s="319"/>
      <c r="Q7" s="319"/>
      <c r="R7" s="319"/>
      <c r="S7" s="331"/>
      <c r="T7" s="323"/>
      <c r="U7" s="328"/>
    </row>
    <row r="8" spans="1:21" ht="14.25" customHeight="1">
      <c r="A8" s="329" t="s">
        <v>3</v>
      </c>
      <c r="B8" s="330"/>
      <c r="C8" s="214" t="s">
        <v>13</v>
      </c>
      <c r="D8" s="125" t="s">
        <v>14</v>
      </c>
      <c r="E8" s="125" t="s">
        <v>19</v>
      </c>
      <c r="F8" s="125" t="s">
        <v>21</v>
      </c>
      <c r="G8" s="125" t="s">
        <v>22</v>
      </c>
      <c r="H8" s="125" t="s">
        <v>23</v>
      </c>
      <c r="I8" s="125" t="s">
        <v>24</v>
      </c>
      <c r="J8" s="125" t="s">
        <v>25</v>
      </c>
      <c r="K8" s="125" t="s">
        <v>26</v>
      </c>
      <c r="L8" s="125" t="s">
        <v>28</v>
      </c>
      <c r="M8" s="125" t="s">
        <v>29</v>
      </c>
      <c r="N8" s="125" t="s">
        <v>71</v>
      </c>
      <c r="O8" s="125" t="s">
        <v>68</v>
      </c>
      <c r="P8" s="125" t="s">
        <v>72</v>
      </c>
      <c r="Q8" s="125" t="s">
        <v>73</v>
      </c>
      <c r="R8" s="125" t="s">
        <v>74</v>
      </c>
      <c r="S8" s="125" t="s">
        <v>76</v>
      </c>
      <c r="T8" s="125" t="s">
        <v>88</v>
      </c>
      <c r="U8" s="125" t="s">
        <v>90</v>
      </c>
    </row>
    <row r="9" spans="1:21" s="78" customFormat="1" ht="16.5" customHeight="1">
      <c r="A9" s="318" t="s">
        <v>10</v>
      </c>
      <c r="B9" s="318"/>
      <c r="C9" s="239">
        <f>C10+C23</f>
        <v>7561</v>
      </c>
      <c r="D9" s="239">
        <f>E9+F9</f>
        <v>17289</v>
      </c>
      <c r="E9" s="239">
        <f>E10+E23</f>
        <v>7119</v>
      </c>
      <c r="F9" s="239">
        <f>F10+F23</f>
        <v>10170</v>
      </c>
      <c r="G9" s="239">
        <f>G10+G23</f>
        <v>113</v>
      </c>
      <c r="H9" s="239">
        <f>H10+H23</f>
        <v>0</v>
      </c>
      <c r="I9" s="239">
        <f>J9+Q9+R9+S9</f>
        <v>17176</v>
      </c>
      <c r="J9" s="239">
        <f>SUM(K9,N9:P9)</f>
        <v>12719</v>
      </c>
      <c r="K9" s="239">
        <f>L9+M9</f>
        <v>7740</v>
      </c>
      <c r="L9" s="239">
        <f aca="true" t="shared" si="0" ref="L9:S9">L10+L23</f>
        <v>7518</v>
      </c>
      <c r="M9" s="239">
        <f t="shared" si="0"/>
        <v>222</v>
      </c>
      <c r="N9" s="239">
        <f t="shared" si="0"/>
        <v>4962</v>
      </c>
      <c r="O9" s="239">
        <f t="shared" si="0"/>
        <v>16</v>
      </c>
      <c r="P9" s="239">
        <f t="shared" si="0"/>
        <v>1</v>
      </c>
      <c r="Q9" s="239">
        <f t="shared" si="0"/>
        <v>4315</v>
      </c>
      <c r="R9" s="239">
        <f t="shared" si="0"/>
        <v>128</v>
      </c>
      <c r="S9" s="239">
        <f t="shared" si="0"/>
        <v>14</v>
      </c>
      <c r="T9" s="239">
        <f>SUM(N9:S9)</f>
        <v>9436</v>
      </c>
      <c r="U9" s="240">
        <f>IF(J9&lt;&gt;0,K9/J9,"")</f>
        <v>0.608538407107477</v>
      </c>
    </row>
    <row r="10" spans="1:21" s="78" customFormat="1" ht="13.5" customHeight="1">
      <c r="A10" s="237" t="s">
        <v>3</v>
      </c>
      <c r="B10" s="238" t="s">
        <v>173</v>
      </c>
      <c r="C10" s="239">
        <f>SUM(C11:C22)</f>
        <v>158</v>
      </c>
      <c r="D10" s="239">
        <f aca="true" t="shared" si="1" ref="D10:D31">E10+F10</f>
        <v>336</v>
      </c>
      <c r="E10" s="239">
        <f>SUM(E11:E22)</f>
        <v>88</v>
      </c>
      <c r="F10" s="239">
        <f>SUM(F11:F22)</f>
        <v>248</v>
      </c>
      <c r="G10" s="239">
        <f>SUM(G11:G22)</f>
        <v>9</v>
      </c>
      <c r="H10" s="239">
        <f>SUM(H11:H22)</f>
        <v>0</v>
      </c>
      <c r="I10" s="239">
        <f>J10+Q10+R10+S10</f>
        <v>327</v>
      </c>
      <c r="J10" s="239">
        <f>SUM(K10,N10:P10)</f>
        <v>273</v>
      </c>
      <c r="K10" s="239">
        <f>L10+M10</f>
        <v>176</v>
      </c>
      <c r="L10" s="239">
        <f>SUM(L11:L22)</f>
        <v>173</v>
      </c>
      <c r="M10" s="239">
        <f aca="true" t="shared" si="2" ref="M10:S10">SUM(M11:M22)</f>
        <v>3</v>
      </c>
      <c r="N10" s="239">
        <f t="shared" si="2"/>
        <v>97</v>
      </c>
      <c r="O10" s="239">
        <f t="shared" si="2"/>
        <v>0</v>
      </c>
      <c r="P10" s="239">
        <f t="shared" si="2"/>
        <v>0</v>
      </c>
      <c r="Q10" s="239">
        <f t="shared" si="2"/>
        <v>49</v>
      </c>
      <c r="R10" s="239">
        <f t="shared" si="2"/>
        <v>5</v>
      </c>
      <c r="S10" s="239">
        <f t="shared" si="2"/>
        <v>0</v>
      </c>
      <c r="T10" s="239">
        <f>SUM(N10:S10)</f>
        <v>151</v>
      </c>
      <c r="U10" s="240">
        <f>IF(J10&lt;&gt;0,K10/J10,"")</f>
        <v>0.6446886446886447</v>
      </c>
    </row>
    <row r="11" spans="1:21" s="79" customFormat="1" ht="13.5" customHeight="1">
      <c r="A11" s="107" t="s">
        <v>13</v>
      </c>
      <c r="B11" s="108" t="s">
        <v>314</v>
      </c>
      <c r="C11" s="109">
        <v>10</v>
      </c>
      <c r="D11" s="137">
        <f t="shared" si="1"/>
        <v>23</v>
      </c>
      <c r="E11" s="143">
        <v>0</v>
      </c>
      <c r="F11" s="109">
        <v>23</v>
      </c>
      <c r="G11" s="109">
        <v>0</v>
      </c>
      <c r="H11" s="109">
        <v>0</v>
      </c>
      <c r="I11" s="137">
        <f>J11+Q11+R11+S11</f>
        <v>23</v>
      </c>
      <c r="J11" s="137">
        <f>SUM(K11,N11:P11)</f>
        <v>21</v>
      </c>
      <c r="K11" s="137">
        <f>L11+M11</f>
        <v>17</v>
      </c>
      <c r="L11" s="109">
        <v>17</v>
      </c>
      <c r="M11" s="109">
        <v>0</v>
      </c>
      <c r="N11" s="109">
        <v>4</v>
      </c>
      <c r="O11" s="109">
        <v>0</v>
      </c>
      <c r="P11" s="109">
        <v>0</v>
      </c>
      <c r="Q11" s="109">
        <v>2</v>
      </c>
      <c r="R11" s="109">
        <v>0</v>
      </c>
      <c r="S11" s="109">
        <v>0</v>
      </c>
      <c r="T11" s="137">
        <f aca="true" t="shared" si="3" ref="T11:T22">SUM(N11:S11)</f>
        <v>6</v>
      </c>
      <c r="U11" s="236">
        <f aca="true" t="shared" si="4" ref="U11:U22">IF(J11&lt;&gt;0,K11/J11,"")</f>
        <v>0.8095238095238095</v>
      </c>
    </row>
    <row r="12" spans="1:21" s="79" customFormat="1" ht="13.5" customHeight="1">
      <c r="A12" s="107" t="s">
        <v>14</v>
      </c>
      <c r="B12" s="108" t="s">
        <v>228</v>
      </c>
      <c r="C12" s="109">
        <v>45.5</v>
      </c>
      <c r="D12" s="137">
        <f t="shared" si="1"/>
        <v>90</v>
      </c>
      <c r="E12" s="143">
        <v>24</v>
      </c>
      <c r="F12" s="109">
        <v>66</v>
      </c>
      <c r="G12" s="109">
        <v>6</v>
      </c>
      <c r="H12" s="109">
        <v>0</v>
      </c>
      <c r="I12" s="137">
        <f aca="true" t="shared" si="5" ref="I12:I21">J12+Q12+R12+S12</f>
        <v>84</v>
      </c>
      <c r="J12" s="137">
        <f aca="true" t="shared" si="6" ref="J12:J21">SUM(K12,N12:P12)</f>
        <v>70</v>
      </c>
      <c r="K12" s="137">
        <f aca="true" t="shared" si="7" ref="K12:K21">L12+M12</f>
        <v>52</v>
      </c>
      <c r="L12" s="211">
        <v>51</v>
      </c>
      <c r="M12" s="211">
        <v>1</v>
      </c>
      <c r="N12" s="211">
        <v>18</v>
      </c>
      <c r="O12" s="211">
        <v>0</v>
      </c>
      <c r="P12" s="211">
        <v>0</v>
      </c>
      <c r="Q12" s="211">
        <v>14</v>
      </c>
      <c r="R12" s="211">
        <v>0</v>
      </c>
      <c r="S12" s="211">
        <v>0</v>
      </c>
      <c r="T12" s="137">
        <f t="shared" si="3"/>
        <v>32</v>
      </c>
      <c r="U12" s="236">
        <f t="shared" si="4"/>
        <v>0.7428571428571429</v>
      </c>
    </row>
    <row r="13" spans="1:21" s="79" customFormat="1" ht="13.5" customHeight="1">
      <c r="A13" s="107" t="s">
        <v>315</v>
      </c>
      <c r="B13" s="108" t="s">
        <v>224</v>
      </c>
      <c r="C13" s="109">
        <v>55.000000000000014</v>
      </c>
      <c r="D13" s="137">
        <f t="shared" si="1"/>
        <v>124</v>
      </c>
      <c r="E13" s="143">
        <v>37</v>
      </c>
      <c r="F13" s="109">
        <v>87</v>
      </c>
      <c r="G13" s="109">
        <v>0</v>
      </c>
      <c r="H13" s="109">
        <v>0</v>
      </c>
      <c r="I13" s="137">
        <f t="shared" si="5"/>
        <v>124</v>
      </c>
      <c r="J13" s="137">
        <f t="shared" si="6"/>
        <v>99</v>
      </c>
      <c r="K13" s="137">
        <f t="shared" si="7"/>
        <v>52</v>
      </c>
      <c r="L13" s="211">
        <v>51</v>
      </c>
      <c r="M13" s="211">
        <v>1</v>
      </c>
      <c r="N13" s="211">
        <v>47</v>
      </c>
      <c r="O13" s="211">
        <v>0</v>
      </c>
      <c r="P13" s="211">
        <v>0</v>
      </c>
      <c r="Q13" s="211">
        <v>22</v>
      </c>
      <c r="R13" s="211">
        <v>3</v>
      </c>
      <c r="S13" s="211">
        <v>0</v>
      </c>
      <c r="T13" s="137">
        <f t="shared" si="3"/>
        <v>72</v>
      </c>
      <c r="U13" s="236">
        <f t="shared" si="4"/>
        <v>0.5252525252525253</v>
      </c>
    </row>
    <row r="14" spans="1:21" s="79" customFormat="1" ht="13.5" customHeight="1">
      <c r="A14" s="107" t="s">
        <v>21</v>
      </c>
      <c r="B14" s="108" t="s">
        <v>229</v>
      </c>
      <c r="C14" s="109">
        <v>28.5</v>
      </c>
      <c r="D14" s="137">
        <f t="shared" si="1"/>
        <v>52</v>
      </c>
      <c r="E14" s="143">
        <v>14</v>
      </c>
      <c r="F14" s="109">
        <v>38</v>
      </c>
      <c r="G14" s="109">
        <v>3</v>
      </c>
      <c r="H14" s="109">
        <v>0</v>
      </c>
      <c r="I14" s="137">
        <f t="shared" si="5"/>
        <v>49</v>
      </c>
      <c r="J14" s="137">
        <f t="shared" si="6"/>
        <v>46</v>
      </c>
      <c r="K14" s="137">
        <f t="shared" si="7"/>
        <v>29</v>
      </c>
      <c r="L14" s="211">
        <v>29</v>
      </c>
      <c r="M14" s="211">
        <v>0</v>
      </c>
      <c r="N14" s="211">
        <v>17</v>
      </c>
      <c r="O14" s="211">
        <v>0</v>
      </c>
      <c r="P14" s="211">
        <v>0</v>
      </c>
      <c r="Q14" s="211">
        <v>3</v>
      </c>
      <c r="R14" s="211">
        <v>0</v>
      </c>
      <c r="S14" s="211">
        <v>0</v>
      </c>
      <c r="T14" s="137">
        <f t="shared" si="3"/>
        <v>20</v>
      </c>
      <c r="U14" s="236">
        <f t="shared" si="4"/>
        <v>0.6304347826086957</v>
      </c>
    </row>
    <row r="15" spans="1:21" s="79" customFormat="1" ht="13.5" customHeight="1">
      <c r="A15" s="107" t="s">
        <v>22</v>
      </c>
      <c r="B15" s="108" t="s">
        <v>220</v>
      </c>
      <c r="C15" s="109">
        <v>1</v>
      </c>
      <c r="D15" s="137">
        <f t="shared" si="1"/>
        <v>1</v>
      </c>
      <c r="E15" s="143">
        <v>0</v>
      </c>
      <c r="F15" s="109">
        <v>1</v>
      </c>
      <c r="G15" s="109">
        <v>0</v>
      </c>
      <c r="H15" s="109">
        <v>0</v>
      </c>
      <c r="I15" s="137">
        <f t="shared" si="5"/>
        <v>1</v>
      </c>
      <c r="J15" s="137">
        <f t="shared" si="6"/>
        <v>1</v>
      </c>
      <c r="K15" s="137">
        <f t="shared" si="7"/>
        <v>1</v>
      </c>
      <c r="L15" s="211">
        <v>1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11">
        <v>0</v>
      </c>
      <c r="S15" s="211">
        <v>0</v>
      </c>
      <c r="T15" s="137">
        <f t="shared" si="3"/>
        <v>0</v>
      </c>
      <c r="U15" s="236">
        <f t="shared" si="4"/>
        <v>1</v>
      </c>
    </row>
    <row r="16" spans="1:21" s="79" customFormat="1" ht="13.5" customHeight="1">
      <c r="A16" s="107" t="s">
        <v>23</v>
      </c>
      <c r="B16" s="108" t="s">
        <v>226</v>
      </c>
      <c r="C16" s="109">
        <v>13</v>
      </c>
      <c r="D16" s="137">
        <f t="shared" si="1"/>
        <v>29</v>
      </c>
      <c r="E16" s="143">
        <v>2</v>
      </c>
      <c r="F16" s="109">
        <v>27</v>
      </c>
      <c r="G16" s="109">
        <v>0</v>
      </c>
      <c r="H16" s="109">
        <v>0</v>
      </c>
      <c r="I16" s="137">
        <f t="shared" si="5"/>
        <v>29</v>
      </c>
      <c r="J16" s="137">
        <f t="shared" si="6"/>
        <v>29</v>
      </c>
      <c r="K16" s="137">
        <f t="shared" si="7"/>
        <v>19</v>
      </c>
      <c r="L16" s="153">
        <v>19</v>
      </c>
      <c r="M16" s="153">
        <v>0</v>
      </c>
      <c r="N16" s="153">
        <v>10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37">
        <f t="shared" si="3"/>
        <v>10</v>
      </c>
      <c r="U16" s="236">
        <f t="shared" si="4"/>
        <v>0.6551724137931034</v>
      </c>
    </row>
    <row r="17" spans="1:21" s="79" customFormat="1" ht="13.5" customHeight="1">
      <c r="A17" s="107" t="s">
        <v>24</v>
      </c>
      <c r="B17" s="108" t="s">
        <v>225</v>
      </c>
      <c r="C17" s="109">
        <v>1</v>
      </c>
      <c r="D17" s="137">
        <f t="shared" si="1"/>
        <v>7</v>
      </c>
      <c r="E17" s="143">
        <v>6</v>
      </c>
      <c r="F17" s="109">
        <v>1</v>
      </c>
      <c r="G17" s="109">
        <v>0</v>
      </c>
      <c r="H17" s="109">
        <v>0</v>
      </c>
      <c r="I17" s="137">
        <f t="shared" si="5"/>
        <v>7</v>
      </c>
      <c r="J17" s="137">
        <f t="shared" si="6"/>
        <v>2</v>
      </c>
      <c r="K17" s="137">
        <f t="shared" si="7"/>
        <v>2</v>
      </c>
      <c r="L17" s="153">
        <v>1</v>
      </c>
      <c r="M17" s="153">
        <v>1</v>
      </c>
      <c r="N17" s="153">
        <v>0</v>
      </c>
      <c r="O17" s="153">
        <v>0</v>
      </c>
      <c r="P17" s="153">
        <v>0</v>
      </c>
      <c r="Q17" s="153">
        <v>5</v>
      </c>
      <c r="R17" s="153">
        <v>0</v>
      </c>
      <c r="S17" s="153">
        <v>0</v>
      </c>
      <c r="T17" s="137">
        <f t="shared" si="3"/>
        <v>5</v>
      </c>
      <c r="U17" s="236">
        <f t="shared" si="4"/>
        <v>1</v>
      </c>
    </row>
    <row r="18" spans="1:21" s="79" customFormat="1" ht="13.5" customHeight="1">
      <c r="A18" s="107" t="s">
        <v>25</v>
      </c>
      <c r="B18" s="108" t="s">
        <v>223</v>
      </c>
      <c r="C18" s="109">
        <v>1</v>
      </c>
      <c r="D18" s="137">
        <f>E18+F18</f>
        <v>6</v>
      </c>
      <c r="E18" s="143">
        <v>5</v>
      </c>
      <c r="F18" s="109">
        <v>1</v>
      </c>
      <c r="G18" s="109">
        <v>0</v>
      </c>
      <c r="H18" s="109">
        <v>0</v>
      </c>
      <c r="I18" s="137">
        <f>J18+Q18+R18+S18</f>
        <v>6</v>
      </c>
      <c r="J18" s="137">
        <f>SUM(K18,N18:P18)</f>
        <v>1</v>
      </c>
      <c r="K18" s="137">
        <f>L18+M18</f>
        <v>0</v>
      </c>
      <c r="L18" s="153">
        <v>0</v>
      </c>
      <c r="M18" s="153">
        <v>0</v>
      </c>
      <c r="N18" s="153">
        <v>1</v>
      </c>
      <c r="O18" s="153">
        <v>0</v>
      </c>
      <c r="P18" s="153">
        <v>0</v>
      </c>
      <c r="Q18" s="153">
        <v>3</v>
      </c>
      <c r="R18" s="153">
        <v>2</v>
      </c>
      <c r="S18" s="153">
        <v>0</v>
      </c>
      <c r="T18" s="137">
        <f>SUM(N18:S18)</f>
        <v>6</v>
      </c>
      <c r="U18" s="236">
        <f>IF(J18&lt;&gt;0,K18/J18,"")</f>
        <v>0</v>
      </c>
    </row>
    <row r="19" spans="1:21" s="79" customFormat="1" ht="13.5" customHeight="1">
      <c r="A19" s="107" t="s">
        <v>26</v>
      </c>
      <c r="B19" s="108" t="s">
        <v>230</v>
      </c>
      <c r="C19" s="109">
        <v>1</v>
      </c>
      <c r="D19" s="137">
        <f t="shared" si="1"/>
        <v>1</v>
      </c>
      <c r="E19" s="143">
        <v>0</v>
      </c>
      <c r="F19" s="109">
        <v>1</v>
      </c>
      <c r="G19" s="109">
        <v>0</v>
      </c>
      <c r="H19" s="109">
        <v>0</v>
      </c>
      <c r="I19" s="137">
        <f t="shared" si="5"/>
        <v>1</v>
      </c>
      <c r="J19" s="137">
        <f t="shared" si="6"/>
        <v>1</v>
      </c>
      <c r="K19" s="137">
        <f t="shared" si="7"/>
        <v>1</v>
      </c>
      <c r="L19" s="153">
        <v>1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37">
        <f t="shared" si="3"/>
        <v>0</v>
      </c>
      <c r="U19" s="236">
        <f t="shared" si="4"/>
        <v>1</v>
      </c>
    </row>
    <row r="20" spans="1:21" s="79" customFormat="1" ht="13.5" customHeight="1">
      <c r="A20" s="107" t="s">
        <v>28</v>
      </c>
      <c r="B20" s="108" t="s">
        <v>222</v>
      </c>
      <c r="C20" s="109">
        <v>1</v>
      </c>
      <c r="D20" s="137">
        <f t="shared" si="1"/>
        <v>1</v>
      </c>
      <c r="E20" s="143">
        <v>0</v>
      </c>
      <c r="F20" s="109">
        <v>1</v>
      </c>
      <c r="G20" s="109">
        <v>0</v>
      </c>
      <c r="H20" s="109">
        <v>0</v>
      </c>
      <c r="I20" s="137">
        <f t="shared" si="5"/>
        <v>1</v>
      </c>
      <c r="J20" s="137">
        <f t="shared" si="6"/>
        <v>1</v>
      </c>
      <c r="K20" s="137">
        <f t="shared" si="7"/>
        <v>1</v>
      </c>
      <c r="L20" s="153">
        <v>1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37">
        <f t="shared" si="3"/>
        <v>0</v>
      </c>
      <c r="U20" s="236">
        <f t="shared" si="4"/>
        <v>1</v>
      </c>
    </row>
    <row r="21" spans="1:21" s="79" customFormat="1" ht="13.5" customHeight="1">
      <c r="A21" s="107" t="s">
        <v>29</v>
      </c>
      <c r="B21" s="108" t="s">
        <v>227</v>
      </c>
      <c r="C21" s="109">
        <v>1</v>
      </c>
      <c r="D21" s="137">
        <f t="shared" si="1"/>
        <v>2</v>
      </c>
      <c r="E21" s="109">
        <v>0</v>
      </c>
      <c r="F21" s="109">
        <v>2</v>
      </c>
      <c r="G21" s="109">
        <v>0</v>
      </c>
      <c r="H21" s="109">
        <v>0</v>
      </c>
      <c r="I21" s="137">
        <f t="shared" si="5"/>
        <v>2</v>
      </c>
      <c r="J21" s="137">
        <f t="shared" si="6"/>
        <v>2</v>
      </c>
      <c r="K21" s="137">
        <f t="shared" si="7"/>
        <v>2</v>
      </c>
      <c r="L21" s="153">
        <v>2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37">
        <f t="shared" si="3"/>
        <v>0</v>
      </c>
      <c r="U21" s="236">
        <f t="shared" si="4"/>
        <v>1</v>
      </c>
    </row>
    <row r="22" spans="1:21" s="79" customFormat="1" ht="13.5" customHeight="1">
      <c r="A22" s="107" t="s">
        <v>9</v>
      </c>
      <c r="B22" s="108" t="s">
        <v>11</v>
      </c>
      <c r="C22" s="109"/>
      <c r="D22" s="137">
        <f t="shared" si="1"/>
        <v>0</v>
      </c>
      <c r="E22" s="109"/>
      <c r="F22" s="109"/>
      <c r="G22" s="109"/>
      <c r="H22" s="109"/>
      <c r="I22" s="137">
        <f>J22+Q22+R22+S22</f>
        <v>0</v>
      </c>
      <c r="J22" s="137">
        <f>SUM(K22,N22:P22)</f>
        <v>0</v>
      </c>
      <c r="K22" s="137">
        <f>L22+M22</f>
        <v>0</v>
      </c>
      <c r="L22" s="109"/>
      <c r="M22" s="109"/>
      <c r="N22" s="109"/>
      <c r="O22" s="109"/>
      <c r="P22" s="110"/>
      <c r="Q22" s="110"/>
      <c r="R22" s="110"/>
      <c r="S22" s="110"/>
      <c r="T22" s="137">
        <f t="shared" si="3"/>
        <v>0</v>
      </c>
      <c r="U22" s="236">
        <f t="shared" si="4"/>
      </c>
    </row>
    <row r="23" spans="1:21" s="78" customFormat="1" ht="15.75">
      <c r="A23" s="135" t="s">
        <v>196</v>
      </c>
      <c r="B23" s="136" t="s">
        <v>197</v>
      </c>
      <c r="C23" s="239">
        <f aca="true" t="shared" si="8" ref="C23:S23">C24+C30+C34+C40+C47+C55+C65+C76+C84+C92+C101+C109</f>
        <v>7403</v>
      </c>
      <c r="D23" s="239">
        <f t="shared" si="8"/>
        <v>16953</v>
      </c>
      <c r="E23" s="239">
        <f t="shared" si="8"/>
        <v>7031</v>
      </c>
      <c r="F23" s="239">
        <f t="shared" si="8"/>
        <v>9922</v>
      </c>
      <c r="G23" s="239">
        <f t="shared" si="8"/>
        <v>104</v>
      </c>
      <c r="H23" s="239">
        <f t="shared" si="8"/>
        <v>0</v>
      </c>
      <c r="I23" s="239">
        <f t="shared" si="8"/>
        <v>16849</v>
      </c>
      <c r="J23" s="239">
        <f t="shared" si="8"/>
        <v>12446</v>
      </c>
      <c r="K23" s="239">
        <f t="shared" si="8"/>
        <v>7564</v>
      </c>
      <c r="L23" s="239">
        <f t="shared" si="8"/>
        <v>7345</v>
      </c>
      <c r="M23" s="239">
        <f t="shared" si="8"/>
        <v>219</v>
      </c>
      <c r="N23" s="239">
        <f t="shared" si="8"/>
        <v>4865</v>
      </c>
      <c r="O23" s="239">
        <f t="shared" si="8"/>
        <v>16</v>
      </c>
      <c r="P23" s="239">
        <f t="shared" si="8"/>
        <v>1</v>
      </c>
      <c r="Q23" s="239">
        <f t="shared" si="8"/>
        <v>4266</v>
      </c>
      <c r="R23" s="239">
        <f t="shared" si="8"/>
        <v>123</v>
      </c>
      <c r="S23" s="239">
        <f t="shared" si="8"/>
        <v>14</v>
      </c>
      <c r="T23" s="239">
        <f aca="true" t="shared" si="9" ref="T23:T32">SUM(N23:S23)</f>
        <v>9285</v>
      </c>
      <c r="U23" s="240">
        <f aca="true" t="shared" si="10" ref="U23:U32">IF(J23&lt;&gt;0,K23/J23,"")</f>
        <v>0.60774546038888</v>
      </c>
    </row>
    <row r="24" spans="1:21" s="78" customFormat="1" ht="17.25" customHeight="1">
      <c r="A24" s="135" t="s">
        <v>0</v>
      </c>
      <c r="B24" s="136" t="s">
        <v>198</v>
      </c>
      <c r="C24" s="239">
        <f>SUM(C25:C29)</f>
        <v>544</v>
      </c>
      <c r="D24" s="239">
        <f t="shared" si="1"/>
        <v>868</v>
      </c>
      <c r="E24" s="239">
        <f>SUM(E25:E29)</f>
        <v>251</v>
      </c>
      <c r="F24" s="239">
        <f>SUM(F25:F29)</f>
        <v>617</v>
      </c>
      <c r="G24" s="239">
        <f>SUM(G25:G29)</f>
        <v>6</v>
      </c>
      <c r="H24" s="239">
        <f>SUM(H25:H29)</f>
        <v>0</v>
      </c>
      <c r="I24" s="239">
        <f aca="true" t="shared" si="11" ref="I24:I32">J24+Q24+R24+S24</f>
        <v>862</v>
      </c>
      <c r="J24" s="239">
        <f aca="true" t="shared" si="12" ref="J24:J32">SUM(K24,N24:P24)</f>
        <v>761</v>
      </c>
      <c r="K24" s="239">
        <f aca="true" t="shared" si="13" ref="K24:K32">L24+M24</f>
        <v>518</v>
      </c>
      <c r="L24" s="239">
        <f aca="true" t="shared" si="14" ref="L24:S24">SUM(L25:L29)</f>
        <v>512</v>
      </c>
      <c r="M24" s="239">
        <f t="shared" si="14"/>
        <v>6</v>
      </c>
      <c r="N24" s="239">
        <f t="shared" si="14"/>
        <v>239</v>
      </c>
      <c r="O24" s="239">
        <f t="shared" si="14"/>
        <v>4</v>
      </c>
      <c r="P24" s="239">
        <f t="shared" si="14"/>
        <v>0</v>
      </c>
      <c r="Q24" s="239">
        <f t="shared" si="14"/>
        <v>100</v>
      </c>
      <c r="R24" s="239">
        <f t="shared" si="14"/>
        <v>1</v>
      </c>
      <c r="S24" s="239">
        <f t="shared" si="14"/>
        <v>0</v>
      </c>
      <c r="T24" s="239">
        <f t="shared" si="9"/>
        <v>344</v>
      </c>
      <c r="U24" s="240">
        <f t="shared" si="10"/>
        <v>0.6806833114323259</v>
      </c>
    </row>
    <row r="25" spans="1:21" s="79" customFormat="1" ht="13.5" customHeight="1">
      <c r="A25" s="107" t="s">
        <v>13</v>
      </c>
      <c r="B25" s="108" t="s">
        <v>244</v>
      </c>
      <c r="C25" s="109">
        <v>86</v>
      </c>
      <c r="D25" s="137">
        <f t="shared" si="1"/>
        <v>91</v>
      </c>
      <c r="E25" s="109">
        <v>2</v>
      </c>
      <c r="F25" s="109">
        <v>89</v>
      </c>
      <c r="G25" s="109"/>
      <c r="H25" s="109"/>
      <c r="I25" s="137">
        <f t="shared" si="11"/>
        <v>91</v>
      </c>
      <c r="J25" s="137">
        <f t="shared" si="12"/>
        <v>91</v>
      </c>
      <c r="K25" s="137">
        <f t="shared" si="13"/>
        <v>86</v>
      </c>
      <c r="L25" s="109">
        <v>86</v>
      </c>
      <c r="M25" s="109"/>
      <c r="N25" s="109">
        <v>5</v>
      </c>
      <c r="O25" s="109"/>
      <c r="P25" s="110"/>
      <c r="Q25" s="110"/>
      <c r="R25" s="110"/>
      <c r="S25" s="110"/>
      <c r="T25" s="137">
        <f t="shared" si="9"/>
        <v>5</v>
      </c>
      <c r="U25" s="236">
        <f t="shared" si="10"/>
        <v>0.945054945054945</v>
      </c>
    </row>
    <row r="26" spans="1:21" s="79" customFormat="1" ht="13.5" customHeight="1">
      <c r="A26" s="107">
        <v>2</v>
      </c>
      <c r="B26" s="108" t="s">
        <v>304</v>
      </c>
      <c r="C26" s="109">
        <v>146</v>
      </c>
      <c r="D26" s="137">
        <f t="shared" si="1"/>
        <v>254</v>
      </c>
      <c r="E26" s="109">
        <v>86</v>
      </c>
      <c r="F26" s="109">
        <v>168</v>
      </c>
      <c r="G26" s="109">
        <v>3</v>
      </c>
      <c r="H26" s="109"/>
      <c r="I26" s="137">
        <f t="shared" si="11"/>
        <v>251</v>
      </c>
      <c r="J26" s="137">
        <f t="shared" si="12"/>
        <v>219</v>
      </c>
      <c r="K26" s="137">
        <f t="shared" si="13"/>
        <v>147</v>
      </c>
      <c r="L26" s="109">
        <v>146</v>
      </c>
      <c r="M26" s="109">
        <v>1</v>
      </c>
      <c r="N26" s="109">
        <v>68</v>
      </c>
      <c r="O26" s="109">
        <v>4</v>
      </c>
      <c r="P26" s="110"/>
      <c r="Q26" s="110">
        <v>32</v>
      </c>
      <c r="R26" s="110"/>
      <c r="S26" s="110"/>
      <c r="T26" s="137">
        <f t="shared" si="9"/>
        <v>104</v>
      </c>
      <c r="U26" s="236">
        <f t="shared" si="10"/>
        <v>0.6712328767123288</v>
      </c>
    </row>
    <row r="27" spans="1:21" s="79" customFormat="1" ht="13.5" customHeight="1">
      <c r="A27" s="107">
        <v>3</v>
      </c>
      <c r="B27" s="108" t="s">
        <v>245</v>
      </c>
      <c r="C27" s="109">
        <v>183</v>
      </c>
      <c r="D27" s="137">
        <f>E27+F27</f>
        <v>272</v>
      </c>
      <c r="E27" s="109">
        <v>71</v>
      </c>
      <c r="F27" s="109">
        <v>201</v>
      </c>
      <c r="G27" s="109">
        <v>2</v>
      </c>
      <c r="H27" s="109"/>
      <c r="I27" s="137">
        <f>J27+Q27+R27+S27</f>
        <v>270</v>
      </c>
      <c r="J27" s="137">
        <f>SUM(K27,N27:P27)</f>
        <v>231</v>
      </c>
      <c r="K27" s="137">
        <f>L27+M27</f>
        <v>169</v>
      </c>
      <c r="L27" s="109">
        <v>168</v>
      </c>
      <c r="M27" s="109">
        <v>1</v>
      </c>
      <c r="N27" s="109">
        <v>62</v>
      </c>
      <c r="O27" s="109"/>
      <c r="P27" s="110"/>
      <c r="Q27" s="110">
        <v>38</v>
      </c>
      <c r="R27" s="110">
        <v>1</v>
      </c>
      <c r="S27" s="110"/>
      <c r="T27" s="137">
        <f>SUM(N27:S27)</f>
        <v>101</v>
      </c>
      <c r="U27" s="236">
        <f>IF(J27&lt;&gt;0,K27/J27,"")</f>
        <v>0.7316017316017316</v>
      </c>
    </row>
    <row r="28" spans="1:21" s="79" customFormat="1" ht="13.5" customHeight="1">
      <c r="A28" s="107">
        <v>4</v>
      </c>
      <c r="B28" s="108" t="s">
        <v>306</v>
      </c>
      <c r="C28" s="109">
        <v>129</v>
      </c>
      <c r="D28" s="137">
        <f>E28+F28</f>
        <v>251</v>
      </c>
      <c r="E28" s="109">
        <v>92</v>
      </c>
      <c r="F28" s="109">
        <v>159</v>
      </c>
      <c r="G28" s="109">
        <v>1</v>
      </c>
      <c r="H28" s="109"/>
      <c r="I28" s="137">
        <f>J28+Q28+R28+S28</f>
        <v>250</v>
      </c>
      <c r="J28" s="137">
        <f>SUM(K28,N28:P28)</f>
        <v>220</v>
      </c>
      <c r="K28" s="137">
        <f>L28+M28</f>
        <v>116</v>
      </c>
      <c r="L28" s="109">
        <v>112</v>
      </c>
      <c r="M28" s="109">
        <v>4</v>
      </c>
      <c r="N28" s="109">
        <v>104</v>
      </c>
      <c r="O28" s="109"/>
      <c r="P28" s="110"/>
      <c r="Q28" s="110">
        <v>30</v>
      </c>
      <c r="R28" s="110"/>
      <c r="S28" s="110"/>
      <c r="T28" s="137">
        <f>SUM(N28:S28)</f>
        <v>134</v>
      </c>
      <c r="U28" s="236">
        <f>IF(J28&lt;&gt;0,K28/J28,"")</f>
        <v>0.5272727272727272</v>
      </c>
    </row>
    <row r="29" spans="1:21" s="79" customFormat="1" ht="13.5" customHeight="1">
      <c r="A29" s="107" t="s">
        <v>9</v>
      </c>
      <c r="B29" s="108" t="s">
        <v>11</v>
      </c>
      <c r="C29" s="109"/>
      <c r="D29" s="137">
        <f t="shared" si="1"/>
        <v>0</v>
      </c>
      <c r="E29" s="109"/>
      <c r="F29" s="109"/>
      <c r="G29" s="109"/>
      <c r="H29" s="109"/>
      <c r="I29" s="137">
        <f t="shared" si="11"/>
        <v>0</v>
      </c>
      <c r="J29" s="137">
        <f t="shared" si="12"/>
        <v>0</v>
      </c>
      <c r="K29" s="137">
        <f t="shared" si="13"/>
        <v>0</v>
      </c>
      <c r="L29" s="109"/>
      <c r="M29" s="109"/>
      <c r="N29" s="109"/>
      <c r="O29" s="109"/>
      <c r="P29" s="110"/>
      <c r="Q29" s="110"/>
      <c r="R29" s="110"/>
      <c r="S29" s="110"/>
      <c r="T29" s="137">
        <f t="shared" si="9"/>
        <v>0</v>
      </c>
      <c r="U29" s="236">
        <f t="shared" si="10"/>
      </c>
    </row>
    <row r="30" spans="1:21" s="78" customFormat="1" ht="13.5" customHeight="1">
      <c r="A30" s="135" t="s">
        <v>1</v>
      </c>
      <c r="B30" s="136" t="s">
        <v>311</v>
      </c>
      <c r="C30" s="239">
        <f>SUM(C31:C33)</f>
        <v>278</v>
      </c>
      <c r="D30" s="239">
        <f>E30+F30</f>
        <v>686</v>
      </c>
      <c r="E30" s="239">
        <f>SUM(E31:E33)</f>
        <v>274</v>
      </c>
      <c r="F30" s="239">
        <f>SUM(F31:F33)</f>
        <v>412</v>
      </c>
      <c r="G30" s="239">
        <f>SUM(G31:G33)</f>
        <v>3</v>
      </c>
      <c r="H30" s="239">
        <f>SUM(H31:H33)</f>
        <v>0</v>
      </c>
      <c r="I30" s="239">
        <f t="shared" si="11"/>
        <v>683</v>
      </c>
      <c r="J30" s="239">
        <f t="shared" si="12"/>
        <v>553</v>
      </c>
      <c r="K30" s="239">
        <f t="shared" si="13"/>
        <v>330</v>
      </c>
      <c r="L30" s="239">
        <f aca="true" t="shared" si="15" ref="L30:S30">SUM(L31:L33)</f>
        <v>319</v>
      </c>
      <c r="M30" s="239">
        <f t="shared" si="15"/>
        <v>11</v>
      </c>
      <c r="N30" s="239">
        <f t="shared" si="15"/>
        <v>223</v>
      </c>
      <c r="O30" s="239">
        <f t="shared" si="15"/>
        <v>0</v>
      </c>
      <c r="P30" s="239">
        <f t="shared" si="15"/>
        <v>0</v>
      </c>
      <c r="Q30" s="239">
        <f t="shared" si="15"/>
        <v>104</v>
      </c>
      <c r="R30" s="239">
        <f t="shared" si="15"/>
        <v>26</v>
      </c>
      <c r="S30" s="239">
        <f t="shared" si="15"/>
        <v>0</v>
      </c>
      <c r="T30" s="239">
        <f t="shared" si="9"/>
        <v>353</v>
      </c>
      <c r="U30" s="240">
        <f t="shared" si="10"/>
        <v>0.596745027124774</v>
      </c>
    </row>
    <row r="31" spans="1:21" s="79" customFormat="1" ht="13.5" customHeight="1">
      <c r="A31" s="107" t="s">
        <v>13</v>
      </c>
      <c r="B31" s="108" t="s">
        <v>284</v>
      </c>
      <c r="C31" s="109">
        <v>105</v>
      </c>
      <c r="D31" s="137">
        <f t="shared" si="1"/>
        <v>126</v>
      </c>
      <c r="E31" s="109"/>
      <c r="F31" s="109">
        <v>126</v>
      </c>
      <c r="G31" s="109">
        <v>2</v>
      </c>
      <c r="H31" s="109"/>
      <c r="I31" s="137">
        <f t="shared" si="11"/>
        <v>124</v>
      </c>
      <c r="J31" s="137">
        <f t="shared" si="12"/>
        <v>124</v>
      </c>
      <c r="K31" s="137">
        <f t="shared" si="13"/>
        <v>124</v>
      </c>
      <c r="L31" s="109">
        <v>124</v>
      </c>
      <c r="M31" s="109"/>
      <c r="N31" s="109"/>
      <c r="O31" s="109"/>
      <c r="P31" s="110"/>
      <c r="Q31" s="110"/>
      <c r="R31" s="110"/>
      <c r="S31" s="110"/>
      <c r="T31" s="137">
        <f t="shared" si="9"/>
        <v>0</v>
      </c>
      <c r="U31" s="236">
        <f t="shared" si="10"/>
        <v>1</v>
      </c>
    </row>
    <row r="32" spans="1:21" s="79" customFormat="1" ht="13.5" customHeight="1">
      <c r="A32" s="107" t="s">
        <v>14</v>
      </c>
      <c r="B32" s="108" t="s">
        <v>246</v>
      </c>
      <c r="C32" s="109">
        <v>173</v>
      </c>
      <c r="D32" s="137">
        <f>E32+F32</f>
        <v>560</v>
      </c>
      <c r="E32" s="109">
        <v>274</v>
      </c>
      <c r="F32" s="109">
        <v>286</v>
      </c>
      <c r="G32" s="109">
        <v>1</v>
      </c>
      <c r="H32" s="109"/>
      <c r="I32" s="137">
        <f t="shared" si="11"/>
        <v>559</v>
      </c>
      <c r="J32" s="137">
        <f t="shared" si="12"/>
        <v>429</v>
      </c>
      <c r="K32" s="137">
        <f t="shared" si="13"/>
        <v>206</v>
      </c>
      <c r="L32" s="109">
        <v>195</v>
      </c>
      <c r="M32" s="109">
        <v>11</v>
      </c>
      <c r="N32" s="109">
        <v>223</v>
      </c>
      <c r="O32" s="109"/>
      <c r="P32" s="110"/>
      <c r="Q32" s="110">
        <v>104</v>
      </c>
      <c r="R32" s="110">
        <v>26</v>
      </c>
      <c r="S32" s="110"/>
      <c r="T32" s="137">
        <f t="shared" si="9"/>
        <v>353</v>
      </c>
      <c r="U32" s="236">
        <f t="shared" si="10"/>
        <v>0.4801864801864802</v>
      </c>
    </row>
    <row r="33" spans="1:21" s="79" customFormat="1" ht="13.5" customHeight="1">
      <c r="A33" s="107" t="s">
        <v>9</v>
      </c>
      <c r="B33" s="108"/>
      <c r="C33" s="109"/>
      <c r="D33" s="137"/>
      <c r="E33" s="109"/>
      <c r="F33" s="109"/>
      <c r="G33" s="109"/>
      <c r="H33" s="109"/>
      <c r="I33" s="137"/>
      <c r="J33" s="137"/>
      <c r="K33" s="137"/>
      <c r="L33" s="109"/>
      <c r="M33" s="109"/>
      <c r="N33" s="109"/>
      <c r="O33" s="109"/>
      <c r="P33" s="110"/>
      <c r="Q33" s="110"/>
      <c r="R33" s="110"/>
      <c r="S33" s="110"/>
      <c r="T33" s="137"/>
      <c r="U33" s="236"/>
    </row>
    <row r="34" spans="1:21" s="78" customFormat="1" ht="17.25" customHeight="1">
      <c r="A34" s="135" t="s">
        <v>199</v>
      </c>
      <c r="B34" s="136" t="s">
        <v>200</v>
      </c>
      <c r="C34" s="239">
        <f>SUM(C35:C39)</f>
        <v>348</v>
      </c>
      <c r="D34" s="239">
        <f aca="true" t="shared" si="16" ref="D34:D45">E34+F34</f>
        <v>691</v>
      </c>
      <c r="E34" s="239">
        <f>SUM(E35:E39)</f>
        <v>272</v>
      </c>
      <c r="F34" s="239">
        <f>SUM(F35:F39)</f>
        <v>419</v>
      </c>
      <c r="G34" s="239">
        <f>SUM(G35:G39)</f>
        <v>10</v>
      </c>
      <c r="H34" s="239">
        <f>SUM(H35:H39)</f>
        <v>0</v>
      </c>
      <c r="I34" s="239">
        <f aca="true" t="shared" si="17" ref="I34:I45">J34+Q34+R34+S34</f>
        <v>681</v>
      </c>
      <c r="J34" s="239">
        <f aca="true" t="shared" si="18" ref="J34:J45">SUM(K34,N34:P34)</f>
        <v>473</v>
      </c>
      <c r="K34" s="239">
        <f aca="true" t="shared" si="19" ref="K34:K45">L34+M34</f>
        <v>378</v>
      </c>
      <c r="L34" s="239">
        <f aca="true" t="shared" si="20" ref="L34:S34">SUM(L35:L39)</f>
        <v>373</v>
      </c>
      <c r="M34" s="239">
        <f t="shared" si="20"/>
        <v>5</v>
      </c>
      <c r="N34" s="239">
        <f t="shared" si="20"/>
        <v>95</v>
      </c>
      <c r="O34" s="239">
        <f t="shared" si="20"/>
        <v>0</v>
      </c>
      <c r="P34" s="239">
        <f t="shared" si="20"/>
        <v>0</v>
      </c>
      <c r="Q34" s="239">
        <f t="shared" si="20"/>
        <v>204</v>
      </c>
      <c r="R34" s="239">
        <f t="shared" si="20"/>
        <v>2</v>
      </c>
      <c r="S34" s="239">
        <f t="shared" si="20"/>
        <v>2</v>
      </c>
      <c r="T34" s="239">
        <f aca="true" t="shared" si="21" ref="T34:T45">SUM(N34:S34)</f>
        <v>303</v>
      </c>
      <c r="U34" s="240">
        <f aca="true" t="shared" si="22" ref="U34:U45">IF(J34&lt;&gt;0,K34/J34,"")</f>
        <v>0.7991543340380549</v>
      </c>
    </row>
    <row r="35" spans="1:21" s="79" customFormat="1" ht="13.5" customHeight="1">
      <c r="A35" s="107" t="s">
        <v>13</v>
      </c>
      <c r="B35" s="108" t="s">
        <v>247</v>
      </c>
      <c r="C35" s="109">
        <v>45</v>
      </c>
      <c r="D35" s="137">
        <f t="shared" si="16"/>
        <v>55</v>
      </c>
      <c r="E35" s="109">
        <v>2</v>
      </c>
      <c r="F35" s="109">
        <v>53</v>
      </c>
      <c r="G35" s="109"/>
      <c r="H35" s="109"/>
      <c r="I35" s="137">
        <f t="shared" si="17"/>
        <v>55</v>
      </c>
      <c r="J35" s="137">
        <f t="shared" si="18"/>
        <v>55</v>
      </c>
      <c r="K35" s="137">
        <f t="shared" si="19"/>
        <v>54</v>
      </c>
      <c r="L35" s="109">
        <v>53</v>
      </c>
      <c r="M35" s="109">
        <v>1</v>
      </c>
      <c r="N35" s="109">
        <v>1</v>
      </c>
      <c r="O35" s="109">
        <v>0</v>
      </c>
      <c r="P35" s="110">
        <v>0</v>
      </c>
      <c r="Q35" s="110">
        <v>0</v>
      </c>
      <c r="R35" s="110"/>
      <c r="S35" s="110"/>
      <c r="T35" s="137">
        <f t="shared" si="21"/>
        <v>1</v>
      </c>
      <c r="U35" s="236">
        <f t="shared" si="22"/>
        <v>0.9818181818181818</v>
      </c>
    </row>
    <row r="36" spans="1:21" s="79" customFormat="1" ht="13.5" customHeight="1">
      <c r="A36" s="107" t="s">
        <v>14</v>
      </c>
      <c r="B36" s="108" t="s">
        <v>248</v>
      </c>
      <c r="C36" s="109">
        <v>104</v>
      </c>
      <c r="D36" s="137">
        <f t="shared" si="16"/>
        <v>247</v>
      </c>
      <c r="E36" s="109">
        <v>123</v>
      </c>
      <c r="F36" s="109">
        <v>124</v>
      </c>
      <c r="G36" s="109"/>
      <c r="H36" s="109"/>
      <c r="I36" s="137">
        <f t="shared" si="17"/>
        <v>247</v>
      </c>
      <c r="J36" s="137">
        <f t="shared" si="18"/>
        <v>126</v>
      </c>
      <c r="K36" s="137">
        <f t="shared" si="19"/>
        <v>106</v>
      </c>
      <c r="L36" s="109">
        <v>104</v>
      </c>
      <c r="M36" s="109">
        <v>2</v>
      </c>
      <c r="N36" s="109">
        <v>20</v>
      </c>
      <c r="O36" s="109">
        <v>0</v>
      </c>
      <c r="P36" s="110">
        <v>0</v>
      </c>
      <c r="Q36" s="110">
        <v>119</v>
      </c>
      <c r="R36" s="110">
        <v>0</v>
      </c>
      <c r="S36" s="110">
        <v>2</v>
      </c>
      <c r="T36" s="137">
        <f t="shared" si="21"/>
        <v>141</v>
      </c>
      <c r="U36" s="236">
        <f t="shared" si="22"/>
        <v>0.8412698412698413</v>
      </c>
    </row>
    <row r="37" spans="1:21" s="79" customFormat="1" ht="13.5" customHeight="1">
      <c r="A37" s="107" t="s">
        <v>19</v>
      </c>
      <c r="B37" s="108" t="s">
        <v>249</v>
      </c>
      <c r="C37" s="109">
        <v>130</v>
      </c>
      <c r="D37" s="137">
        <f t="shared" si="16"/>
        <v>244</v>
      </c>
      <c r="E37" s="109">
        <v>97</v>
      </c>
      <c r="F37" s="109">
        <v>147</v>
      </c>
      <c r="G37" s="109">
        <v>7</v>
      </c>
      <c r="H37" s="109"/>
      <c r="I37" s="137">
        <f t="shared" si="17"/>
        <v>237</v>
      </c>
      <c r="J37" s="137">
        <f t="shared" si="18"/>
        <v>178</v>
      </c>
      <c r="K37" s="137">
        <f t="shared" si="19"/>
        <v>128</v>
      </c>
      <c r="L37" s="109">
        <v>126</v>
      </c>
      <c r="M37" s="109">
        <v>2</v>
      </c>
      <c r="N37" s="109">
        <v>50</v>
      </c>
      <c r="O37" s="109">
        <v>0</v>
      </c>
      <c r="P37" s="110">
        <v>0</v>
      </c>
      <c r="Q37" s="110">
        <v>57</v>
      </c>
      <c r="R37" s="110">
        <v>2</v>
      </c>
      <c r="S37" s="110"/>
      <c r="T37" s="137">
        <f t="shared" si="21"/>
        <v>109</v>
      </c>
      <c r="U37" s="236">
        <f t="shared" si="22"/>
        <v>0.7191011235955056</v>
      </c>
    </row>
    <row r="38" spans="1:21" s="79" customFormat="1" ht="13.5" customHeight="1">
      <c r="A38" s="107" t="s">
        <v>21</v>
      </c>
      <c r="B38" s="108" t="s">
        <v>250</v>
      </c>
      <c r="C38" s="109">
        <v>69</v>
      </c>
      <c r="D38" s="137">
        <f t="shared" si="16"/>
        <v>145</v>
      </c>
      <c r="E38" s="109">
        <v>50</v>
      </c>
      <c r="F38" s="109">
        <v>95</v>
      </c>
      <c r="G38" s="109">
        <v>3</v>
      </c>
      <c r="H38" s="109"/>
      <c r="I38" s="137">
        <f t="shared" si="17"/>
        <v>142</v>
      </c>
      <c r="J38" s="137">
        <f t="shared" si="18"/>
        <v>114</v>
      </c>
      <c r="K38" s="137">
        <f t="shared" si="19"/>
        <v>90</v>
      </c>
      <c r="L38" s="109">
        <v>90</v>
      </c>
      <c r="M38" s="109"/>
      <c r="N38" s="109">
        <v>24</v>
      </c>
      <c r="O38" s="109">
        <v>0</v>
      </c>
      <c r="P38" s="110">
        <v>0</v>
      </c>
      <c r="Q38" s="110">
        <v>28</v>
      </c>
      <c r="R38" s="110"/>
      <c r="S38" s="110"/>
      <c r="T38" s="137">
        <f t="shared" si="21"/>
        <v>52</v>
      </c>
      <c r="U38" s="236">
        <f t="shared" si="22"/>
        <v>0.7894736842105263</v>
      </c>
    </row>
    <row r="39" spans="1:21" s="79" customFormat="1" ht="13.5" customHeight="1">
      <c r="A39" s="107" t="s">
        <v>9</v>
      </c>
      <c r="B39" s="108" t="s">
        <v>11</v>
      </c>
      <c r="C39" s="109"/>
      <c r="D39" s="137">
        <f t="shared" si="16"/>
        <v>0</v>
      </c>
      <c r="E39" s="109"/>
      <c r="F39" s="109"/>
      <c r="G39" s="109"/>
      <c r="H39" s="109"/>
      <c r="I39" s="137">
        <f t="shared" si="17"/>
        <v>0</v>
      </c>
      <c r="J39" s="137">
        <f t="shared" si="18"/>
        <v>0</v>
      </c>
      <c r="K39" s="137">
        <f t="shared" si="19"/>
        <v>0</v>
      </c>
      <c r="L39" s="109"/>
      <c r="M39" s="109"/>
      <c r="N39" s="109"/>
      <c r="O39" s="109"/>
      <c r="P39" s="110"/>
      <c r="Q39" s="110"/>
      <c r="R39" s="110"/>
      <c r="S39" s="110"/>
      <c r="T39" s="137">
        <f t="shared" si="21"/>
        <v>0</v>
      </c>
      <c r="U39" s="236">
        <f t="shared" si="22"/>
      </c>
    </row>
    <row r="40" spans="1:21" s="78" customFormat="1" ht="13.5" customHeight="1">
      <c r="A40" s="135" t="s">
        <v>201</v>
      </c>
      <c r="B40" s="136" t="s">
        <v>202</v>
      </c>
      <c r="C40" s="239">
        <f>SUM(C41:C46)</f>
        <v>651</v>
      </c>
      <c r="D40" s="239">
        <f t="shared" si="16"/>
        <v>1166</v>
      </c>
      <c r="E40" s="239">
        <f>SUM(E41:E46)</f>
        <v>363</v>
      </c>
      <c r="F40" s="239">
        <f>SUM(F41:F46)</f>
        <v>803</v>
      </c>
      <c r="G40" s="239">
        <f>SUM(G41:G46)</f>
        <v>1</v>
      </c>
      <c r="H40" s="239">
        <f>SUM(H41:H46)</f>
        <v>0</v>
      </c>
      <c r="I40" s="239">
        <f t="shared" si="17"/>
        <v>1165</v>
      </c>
      <c r="J40" s="239">
        <f t="shared" si="18"/>
        <v>964</v>
      </c>
      <c r="K40" s="239">
        <f t="shared" si="19"/>
        <v>618</v>
      </c>
      <c r="L40" s="239">
        <f aca="true" t="shared" si="23" ref="L40:S40">SUM(L41:L46)</f>
        <v>611</v>
      </c>
      <c r="M40" s="239">
        <f t="shared" si="23"/>
        <v>7</v>
      </c>
      <c r="N40" s="239">
        <f t="shared" si="23"/>
        <v>346</v>
      </c>
      <c r="O40" s="239">
        <f t="shared" si="23"/>
        <v>0</v>
      </c>
      <c r="P40" s="239">
        <f t="shared" si="23"/>
        <v>0</v>
      </c>
      <c r="Q40" s="239">
        <f t="shared" si="23"/>
        <v>184</v>
      </c>
      <c r="R40" s="239">
        <f t="shared" si="23"/>
        <v>17</v>
      </c>
      <c r="S40" s="239">
        <f t="shared" si="23"/>
        <v>0</v>
      </c>
      <c r="T40" s="239">
        <f t="shared" si="21"/>
        <v>547</v>
      </c>
      <c r="U40" s="240">
        <f t="shared" si="22"/>
        <v>0.6410788381742739</v>
      </c>
    </row>
    <row r="41" spans="1:21" s="79" customFormat="1" ht="13.5" customHeight="1">
      <c r="A41" s="107" t="s">
        <v>13</v>
      </c>
      <c r="B41" s="108" t="s">
        <v>231</v>
      </c>
      <c r="C41" s="109">
        <v>192</v>
      </c>
      <c r="D41" s="137">
        <f t="shared" si="16"/>
        <v>293</v>
      </c>
      <c r="E41" s="109">
        <v>72</v>
      </c>
      <c r="F41" s="109">
        <v>221</v>
      </c>
      <c r="G41" s="109">
        <v>0</v>
      </c>
      <c r="H41" s="109"/>
      <c r="I41" s="137">
        <f t="shared" si="17"/>
        <v>293</v>
      </c>
      <c r="J41" s="137">
        <f t="shared" si="18"/>
        <v>245</v>
      </c>
      <c r="K41" s="137">
        <f t="shared" si="19"/>
        <v>187</v>
      </c>
      <c r="L41" s="109">
        <v>185</v>
      </c>
      <c r="M41" s="109">
        <v>2</v>
      </c>
      <c r="N41" s="109">
        <v>58</v>
      </c>
      <c r="O41" s="109">
        <v>0</v>
      </c>
      <c r="P41" s="110">
        <v>0</v>
      </c>
      <c r="Q41" s="110">
        <v>42</v>
      </c>
      <c r="R41" s="110">
        <v>6</v>
      </c>
      <c r="S41" s="110">
        <v>0</v>
      </c>
      <c r="T41" s="137">
        <f t="shared" si="21"/>
        <v>106</v>
      </c>
      <c r="U41" s="236">
        <f t="shared" si="22"/>
        <v>0.763265306122449</v>
      </c>
    </row>
    <row r="42" spans="1:21" s="79" customFormat="1" ht="13.5" customHeight="1">
      <c r="A42" s="107" t="s">
        <v>14</v>
      </c>
      <c r="B42" s="108" t="s">
        <v>232</v>
      </c>
      <c r="C42" s="109">
        <v>163</v>
      </c>
      <c r="D42" s="137">
        <f t="shared" si="16"/>
        <v>275</v>
      </c>
      <c r="E42" s="109">
        <v>84</v>
      </c>
      <c r="F42" s="109">
        <v>191</v>
      </c>
      <c r="G42" s="109">
        <v>1</v>
      </c>
      <c r="H42" s="109"/>
      <c r="I42" s="137">
        <f t="shared" si="17"/>
        <v>274</v>
      </c>
      <c r="J42" s="137">
        <f t="shared" si="18"/>
        <v>230</v>
      </c>
      <c r="K42" s="137">
        <f t="shared" si="19"/>
        <v>153</v>
      </c>
      <c r="L42" s="109">
        <v>151</v>
      </c>
      <c r="M42" s="109">
        <v>2</v>
      </c>
      <c r="N42" s="109">
        <v>77</v>
      </c>
      <c r="O42" s="109">
        <v>0</v>
      </c>
      <c r="P42" s="110">
        <v>0</v>
      </c>
      <c r="Q42" s="110">
        <v>37</v>
      </c>
      <c r="R42" s="110">
        <v>7</v>
      </c>
      <c r="S42" s="110">
        <v>0</v>
      </c>
      <c r="T42" s="137">
        <f t="shared" si="21"/>
        <v>121</v>
      </c>
      <c r="U42" s="236">
        <f t="shared" si="22"/>
        <v>0.6652173913043479</v>
      </c>
    </row>
    <row r="43" spans="1:21" s="79" customFormat="1" ht="13.5" customHeight="1">
      <c r="A43" s="107" t="s">
        <v>19</v>
      </c>
      <c r="B43" s="108" t="s">
        <v>233</v>
      </c>
      <c r="C43" s="109">
        <v>82</v>
      </c>
      <c r="D43" s="137">
        <f t="shared" si="16"/>
        <v>174</v>
      </c>
      <c r="E43" s="109">
        <v>59</v>
      </c>
      <c r="F43" s="109">
        <v>115</v>
      </c>
      <c r="G43" s="109">
        <v>0</v>
      </c>
      <c r="H43" s="109"/>
      <c r="I43" s="137">
        <f t="shared" si="17"/>
        <v>174</v>
      </c>
      <c r="J43" s="137">
        <f t="shared" si="18"/>
        <v>130</v>
      </c>
      <c r="K43" s="137">
        <f t="shared" si="19"/>
        <v>75</v>
      </c>
      <c r="L43" s="109">
        <v>74</v>
      </c>
      <c r="M43" s="109">
        <v>1</v>
      </c>
      <c r="N43" s="109">
        <v>55</v>
      </c>
      <c r="O43" s="109">
        <v>0</v>
      </c>
      <c r="P43" s="110">
        <v>0</v>
      </c>
      <c r="Q43" s="110">
        <v>44</v>
      </c>
      <c r="R43" s="110">
        <v>0</v>
      </c>
      <c r="S43" s="110">
        <v>0</v>
      </c>
      <c r="T43" s="137">
        <f t="shared" si="21"/>
        <v>99</v>
      </c>
      <c r="U43" s="236">
        <f t="shared" si="22"/>
        <v>0.5769230769230769</v>
      </c>
    </row>
    <row r="44" spans="1:21" s="79" customFormat="1" ht="13.5" customHeight="1">
      <c r="A44" s="107" t="s">
        <v>21</v>
      </c>
      <c r="B44" s="108" t="s">
        <v>234</v>
      </c>
      <c r="C44" s="109">
        <v>72</v>
      </c>
      <c r="D44" s="137">
        <f t="shared" si="16"/>
        <v>116</v>
      </c>
      <c r="E44" s="109">
        <v>31</v>
      </c>
      <c r="F44" s="109">
        <v>85</v>
      </c>
      <c r="G44" s="109">
        <v>0</v>
      </c>
      <c r="H44" s="109"/>
      <c r="I44" s="137">
        <f t="shared" si="17"/>
        <v>116</v>
      </c>
      <c r="J44" s="137">
        <f t="shared" si="18"/>
        <v>95</v>
      </c>
      <c r="K44" s="137">
        <f t="shared" si="19"/>
        <v>73</v>
      </c>
      <c r="L44" s="109">
        <v>73</v>
      </c>
      <c r="M44" s="109">
        <v>0</v>
      </c>
      <c r="N44" s="109">
        <v>22</v>
      </c>
      <c r="O44" s="109">
        <v>0</v>
      </c>
      <c r="P44" s="110">
        <v>0</v>
      </c>
      <c r="Q44" s="110">
        <v>21</v>
      </c>
      <c r="R44" s="110">
        <v>0</v>
      </c>
      <c r="S44" s="110">
        <v>0</v>
      </c>
      <c r="T44" s="137">
        <f t="shared" si="21"/>
        <v>43</v>
      </c>
      <c r="U44" s="236">
        <f t="shared" si="22"/>
        <v>0.7684210526315789</v>
      </c>
    </row>
    <row r="45" spans="1:21" s="79" customFormat="1" ht="13.5" customHeight="1">
      <c r="A45" s="107" t="s">
        <v>22</v>
      </c>
      <c r="B45" s="108" t="s">
        <v>235</v>
      </c>
      <c r="C45" s="109">
        <v>142</v>
      </c>
      <c r="D45" s="137">
        <f t="shared" si="16"/>
        <v>308</v>
      </c>
      <c r="E45" s="109">
        <v>117</v>
      </c>
      <c r="F45" s="109">
        <v>191</v>
      </c>
      <c r="G45" s="109">
        <v>0</v>
      </c>
      <c r="H45" s="109"/>
      <c r="I45" s="137">
        <f t="shared" si="17"/>
        <v>308</v>
      </c>
      <c r="J45" s="137">
        <f t="shared" si="18"/>
        <v>264</v>
      </c>
      <c r="K45" s="137">
        <f t="shared" si="19"/>
        <v>130</v>
      </c>
      <c r="L45" s="109">
        <v>128</v>
      </c>
      <c r="M45" s="109">
        <v>2</v>
      </c>
      <c r="N45" s="109">
        <v>134</v>
      </c>
      <c r="O45" s="109">
        <v>0</v>
      </c>
      <c r="P45" s="110">
        <v>0</v>
      </c>
      <c r="Q45" s="110">
        <v>40</v>
      </c>
      <c r="R45" s="110">
        <v>4</v>
      </c>
      <c r="S45" s="110">
        <v>0</v>
      </c>
      <c r="T45" s="137">
        <f t="shared" si="21"/>
        <v>178</v>
      </c>
      <c r="U45" s="236">
        <f t="shared" si="22"/>
        <v>0.49242424242424243</v>
      </c>
    </row>
    <row r="46" spans="1:21" s="79" customFormat="1" ht="13.5" customHeight="1">
      <c r="A46" s="107" t="s">
        <v>9</v>
      </c>
      <c r="B46" s="108"/>
      <c r="C46" s="109"/>
      <c r="D46" s="137"/>
      <c r="E46" s="109"/>
      <c r="F46" s="109"/>
      <c r="G46" s="109"/>
      <c r="H46" s="109"/>
      <c r="I46" s="137"/>
      <c r="J46" s="137"/>
      <c r="K46" s="137"/>
      <c r="L46" s="109"/>
      <c r="M46" s="109"/>
      <c r="N46" s="109"/>
      <c r="O46" s="109"/>
      <c r="P46" s="110"/>
      <c r="Q46" s="110"/>
      <c r="R46" s="110"/>
      <c r="S46" s="110"/>
      <c r="T46" s="137">
        <f aca="true" t="shared" si="24" ref="T46:T110">SUM(N46:S46)</f>
        <v>0</v>
      </c>
      <c r="U46" s="236">
        <f aca="true" t="shared" si="25" ref="U46:U110">IF(J46&lt;&gt;0,K46/J46,"")</f>
      </c>
    </row>
    <row r="47" spans="1:21" s="78" customFormat="1" ht="17.25" customHeight="1">
      <c r="A47" s="135" t="s">
        <v>203</v>
      </c>
      <c r="B47" s="136" t="s">
        <v>204</v>
      </c>
      <c r="C47" s="239">
        <f>SUM(C48:C54)</f>
        <v>574</v>
      </c>
      <c r="D47" s="239">
        <f aca="true" t="shared" si="26" ref="D47:D56">E47+F47</f>
        <v>1260</v>
      </c>
      <c r="E47" s="239">
        <f>SUM(E48:E54)</f>
        <v>483</v>
      </c>
      <c r="F47" s="239">
        <f>SUM(F48:F54)</f>
        <v>777</v>
      </c>
      <c r="G47" s="239">
        <f>SUM(G48:G54)</f>
        <v>6</v>
      </c>
      <c r="H47" s="239">
        <f>SUM(H48:H54)</f>
        <v>0</v>
      </c>
      <c r="I47" s="239">
        <f aca="true" t="shared" si="27" ref="I47:I56">J47+Q47+R47+S47</f>
        <v>1254</v>
      </c>
      <c r="J47" s="239">
        <f aca="true" t="shared" si="28" ref="J47:J56">SUM(K47,N47:P47)</f>
        <v>915</v>
      </c>
      <c r="K47" s="239">
        <f aca="true" t="shared" si="29" ref="K47:K56">L47+M47</f>
        <v>536</v>
      </c>
      <c r="L47" s="239">
        <f aca="true" t="shared" si="30" ref="L47:S47">SUM(L48:L54)</f>
        <v>510</v>
      </c>
      <c r="M47" s="239">
        <f t="shared" si="30"/>
        <v>26</v>
      </c>
      <c r="N47" s="239">
        <f t="shared" si="30"/>
        <v>375</v>
      </c>
      <c r="O47" s="239">
        <f t="shared" si="30"/>
        <v>4</v>
      </c>
      <c r="P47" s="239">
        <f t="shared" si="30"/>
        <v>0</v>
      </c>
      <c r="Q47" s="239">
        <f t="shared" si="30"/>
        <v>315</v>
      </c>
      <c r="R47" s="239">
        <f t="shared" si="30"/>
        <v>24</v>
      </c>
      <c r="S47" s="239">
        <f t="shared" si="30"/>
        <v>0</v>
      </c>
      <c r="T47" s="239">
        <f t="shared" si="24"/>
        <v>718</v>
      </c>
      <c r="U47" s="240">
        <f t="shared" si="25"/>
        <v>0.585792349726776</v>
      </c>
    </row>
    <row r="48" spans="1:21" s="79" customFormat="1" ht="13.5" customHeight="1">
      <c r="A48" s="107">
        <v>1</v>
      </c>
      <c r="B48" s="108" t="s">
        <v>251</v>
      </c>
      <c r="C48" s="109">
        <v>42</v>
      </c>
      <c r="D48" s="137">
        <f t="shared" si="26"/>
        <v>42</v>
      </c>
      <c r="E48" s="109"/>
      <c r="F48" s="109">
        <v>42</v>
      </c>
      <c r="G48" s="109"/>
      <c r="H48" s="109"/>
      <c r="I48" s="137">
        <f t="shared" si="27"/>
        <v>42</v>
      </c>
      <c r="J48" s="137">
        <f t="shared" si="28"/>
        <v>42</v>
      </c>
      <c r="K48" s="137">
        <f t="shared" si="29"/>
        <v>27</v>
      </c>
      <c r="L48" s="109">
        <v>27</v>
      </c>
      <c r="M48" s="109"/>
      <c r="N48" s="109">
        <v>15</v>
      </c>
      <c r="O48" s="109"/>
      <c r="P48" s="110"/>
      <c r="Q48" s="110"/>
      <c r="R48" s="110"/>
      <c r="S48" s="110"/>
      <c r="T48" s="137">
        <f t="shared" si="24"/>
        <v>15</v>
      </c>
      <c r="U48" s="236">
        <f t="shared" si="25"/>
        <v>0.6428571428571429</v>
      </c>
    </row>
    <row r="49" spans="1:21" s="79" customFormat="1" ht="13.5" customHeight="1">
      <c r="A49" s="107">
        <v>2</v>
      </c>
      <c r="B49" s="108" t="s">
        <v>312</v>
      </c>
      <c r="C49" s="109">
        <v>107</v>
      </c>
      <c r="D49" s="137">
        <f t="shared" si="26"/>
        <v>240</v>
      </c>
      <c r="E49" s="109">
        <v>103</v>
      </c>
      <c r="F49" s="109">
        <v>137</v>
      </c>
      <c r="G49" s="109">
        <v>1</v>
      </c>
      <c r="H49" s="109"/>
      <c r="I49" s="137">
        <f t="shared" si="27"/>
        <v>239</v>
      </c>
      <c r="J49" s="137">
        <f t="shared" si="28"/>
        <v>160</v>
      </c>
      <c r="K49" s="137">
        <f t="shared" si="29"/>
        <v>80</v>
      </c>
      <c r="L49" s="109">
        <v>65</v>
      </c>
      <c r="M49" s="109">
        <v>15</v>
      </c>
      <c r="N49" s="109">
        <v>79</v>
      </c>
      <c r="O49" s="109">
        <v>1</v>
      </c>
      <c r="P49" s="110"/>
      <c r="Q49" s="110">
        <v>79</v>
      </c>
      <c r="R49" s="110"/>
      <c r="S49" s="110"/>
      <c r="T49" s="137">
        <f t="shared" si="24"/>
        <v>159</v>
      </c>
      <c r="U49" s="236">
        <f t="shared" si="25"/>
        <v>0.5</v>
      </c>
    </row>
    <row r="50" spans="1:21" s="79" customFormat="1" ht="13.5" customHeight="1">
      <c r="A50" s="107">
        <v>3</v>
      </c>
      <c r="B50" s="108" t="s">
        <v>252</v>
      </c>
      <c r="C50" s="109">
        <v>115</v>
      </c>
      <c r="D50" s="137">
        <f t="shared" si="26"/>
        <v>292</v>
      </c>
      <c r="E50" s="109">
        <v>126</v>
      </c>
      <c r="F50" s="109">
        <v>166</v>
      </c>
      <c r="G50" s="109">
        <v>1</v>
      </c>
      <c r="H50" s="109"/>
      <c r="I50" s="137">
        <f t="shared" si="27"/>
        <v>291</v>
      </c>
      <c r="J50" s="137">
        <f t="shared" si="28"/>
        <v>204</v>
      </c>
      <c r="K50" s="137">
        <f t="shared" si="29"/>
        <v>118</v>
      </c>
      <c r="L50" s="109">
        <v>118</v>
      </c>
      <c r="M50" s="109"/>
      <c r="N50" s="109">
        <v>83</v>
      </c>
      <c r="O50" s="109">
        <v>3</v>
      </c>
      <c r="P50" s="110"/>
      <c r="Q50" s="110">
        <v>82</v>
      </c>
      <c r="R50" s="110">
        <v>5</v>
      </c>
      <c r="S50" s="110"/>
      <c r="T50" s="137">
        <f t="shared" si="24"/>
        <v>173</v>
      </c>
      <c r="U50" s="236">
        <f t="shared" si="25"/>
        <v>0.5784313725490197</v>
      </c>
    </row>
    <row r="51" spans="1:21" s="79" customFormat="1" ht="13.5" customHeight="1">
      <c r="A51" s="107">
        <v>4</v>
      </c>
      <c r="B51" s="108" t="s">
        <v>253</v>
      </c>
      <c r="C51" s="109">
        <v>138</v>
      </c>
      <c r="D51" s="137">
        <f t="shared" si="26"/>
        <v>303</v>
      </c>
      <c r="E51" s="109">
        <v>130</v>
      </c>
      <c r="F51" s="109">
        <v>173</v>
      </c>
      <c r="G51" s="109">
        <v>1</v>
      </c>
      <c r="H51" s="109"/>
      <c r="I51" s="137">
        <f t="shared" si="27"/>
        <v>302</v>
      </c>
      <c r="J51" s="137">
        <f t="shared" si="28"/>
        <v>210</v>
      </c>
      <c r="K51" s="137">
        <f t="shared" si="29"/>
        <v>145</v>
      </c>
      <c r="L51" s="109">
        <v>144</v>
      </c>
      <c r="M51" s="109">
        <v>1</v>
      </c>
      <c r="N51" s="109">
        <v>65</v>
      </c>
      <c r="O51" s="109"/>
      <c r="P51" s="110"/>
      <c r="Q51" s="110">
        <v>76</v>
      </c>
      <c r="R51" s="110">
        <v>16</v>
      </c>
      <c r="S51" s="110"/>
      <c r="T51" s="137">
        <f t="shared" si="24"/>
        <v>157</v>
      </c>
      <c r="U51" s="236">
        <f t="shared" si="25"/>
        <v>0.6904761904761905</v>
      </c>
    </row>
    <row r="52" spans="1:21" s="79" customFormat="1" ht="13.5" customHeight="1">
      <c r="A52" s="107">
        <v>5</v>
      </c>
      <c r="B52" s="108" t="s">
        <v>254</v>
      </c>
      <c r="C52" s="109">
        <v>120</v>
      </c>
      <c r="D52" s="137">
        <f>E52+F52</f>
        <v>235</v>
      </c>
      <c r="E52" s="109">
        <v>51</v>
      </c>
      <c r="F52" s="109">
        <v>184</v>
      </c>
      <c r="G52" s="109">
        <v>3</v>
      </c>
      <c r="H52" s="109"/>
      <c r="I52" s="137">
        <f>J52+Q52+R52+S52</f>
        <v>232</v>
      </c>
      <c r="J52" s="137">
        <f>SUM(K52,N52:P52)</f>
        <v>183</v>
      </c>
      <c r="K52" s="137">
        <f>L52+M52</f>
        <v>129</v>
      </c>
      <c r="L52" s="109">
        <v>119</v>
      </c>
      <c r="M52" s="109">
        <v>10</v>
      </c>
      <c r="N52" s="109">
        <v>54</v>
      </c>
      <c r="O52" s="109"/>
      <c r="P52" s="110"/>
      <c r="Q52" s="110">
        <v>46</v>
      </c>
      <c r="R52" s="110">
        <v>3</v>
      </c>
      <c r="S52" s="110"/>
      <c r="T52" s="137">
        <f>SUM(N52:S52)</f>
        <v>103</v>
      </c>
      <c r="U52" s="236">
        <f>IF(J52&lt;&gt;0,K52/J52,"")</f>
        <v>0.7049180327868853</v>
      </c>
    </row>
    <row r="53" spans="1:21" s="79" customFormat="1" ht="13.5" customHeight="1">
      <c r="A53" s="107">
        <v>6</v>
      </c>
      <c r="B53" s="108" t="s">
        <v>313</v>
      </c>
      <c r="C53" s="109">
        <v>52</v>
      </c>
      <c r="D53" s="137">
        <f>E53+F53</f>
        <v>148</v>
      </c>
      <c r="E53" s="109">
        <v>73</v>
      </c>
      <c r="F53" s="109">
        <v>75</v>
      </c>
      <c r="G53" s="109"/>
      <c r="H53" s="109"/>
      <c r="I53" s="137">
        <f>J53+Q53+R53+S53</f>
        <v>148</v>
      </c>
      <c r="J53" s="137">
        <f>SUM(K53,N53:P53)</f>
        <v>116</v>
      </c>
      <c r="K53" s="137">
        <f>L53+M53</f>
        <v>37</v>
      </c>
      <c r="L53" s="109">
        <v>37</v>
      </c>
      <c r="M53" s="109"/>
      <c r="N53" s="109">
        <v>79</v>
      </c>
      <c r="O53" s="109"/>
      <c r="P53" s="110"/>
      <c r="Q53" s="110">
        <v>32</v>
      </c>
      <c r="R53" s="110"/>
      <c r="S53" s="110"/>
      <c r="T53" s="137">
        <f>SUM(N53:S53)</f>
        <v>111</v>
      </c>
      <c r="U53" s="236">
        <f>IF(J53&lt;&gt;0,K53/J53,"")</f>
        <v>0.31896551724137934</v>
      </c>
    </row>
    <row r="54" spans="1:21" s="79" customFormat="1" ht="13.5" customHeight="1">
      <c r="A54" s="107" t="s">
        <v>9</v>
      </c>
      <c r="B54" s="108" t="s">
        <v>11</v>
      </c>
      <c r="C54" s="109"/>
      <c r="D54" s="137">
        <f t="shared" si="26"/>
        <v>0</v>
      </c>
      <c r="E54" s="109"/>
      <c r="F54" s="109"/>
      <c r="G54" s="109"/>
      <c r="H54" s="109"/>
      <c r="I54" s="137">
        <f t="shared" si="27"/>
        <v>0</v>
      </c>
      <c r="J54" s="137">
        <f t="shared" si="28"/>
        <v>0</v>
      </c>
      <c r="K54" s="137">
        <f t="shared" si="29"/>
        <v>0</v>
      </c>
      <c r="L54" s="109"/>
      <c r="M54" s="109"/>
      <c r="N54" s="109"/>
      <c r="O54" s="109"/>
      <c r="P54" s="110"/>
      <c r="Q54" s="110"/>
      <c r="R54" s="110"/>
      <c r="S54" s="110"/>
      <c r="T54" s="137">
        <f t="shared" si="24"/>
        <v>0</v>
      </c>
      <c r="U54" s="236">
        <f t="shared" si="25"/>
      </c>
    </row>
    <row r="55" spans="1:21" s="78" customFormat="1" ht="13.5" customHeight="1">
      <c r="A55" s="135" t="s">
        <v>205</v>
      </c>
      <c r="B55" s="136" t="s">
        <v>206</v>
      </c>
      <c r="C55" s="239">
        <f>SUM(C56:C64)</f>
        <v>920</v>
      </c>
      <c r="D55" s="239">
        <f t="shared" si="26"/>
        <v>1890</v>
      </c>
      <c r="E55" s="239">
        <f>SUM(E56:E64)</f>
        <v>772</v>
      </c>
      <c r="F55" s="239">
        <f>SUM(F56:F64)</f>
        <v>1118</v>
      </c>
      <c r="G55" s="239">
        <f>SUM(G56:G64)</f>
        <v>23</v>
      </c>
      <c r="H55" s="239">
        <f>SUM(H56:H64)</f>
        <v>0</v>
      </c>
      <c r="I55" s="239">
        <f t="shared" si="27"/>
        <v>1867</v>
      </c>
      <c r="J55" s="239">
        <f t="shared" si="28"/>
        <v>1441</v>
      </c>
      <c r="K55" s="239">
        <f t="shared" si="29"/>
        <v>907</v>
      </c>
      <c r="L55" s="239">
        <f aca="true" t="shared" si="31" ref="L55:S55">SUM(L56:L64)</f>
        <v>890</v>
      </c>
      <c r="M55" s="239">
        <f t="shared" si="31"/>
        <v>17</v>
      </c>
      <c r="N55" s="239">
        <f t="shared" si="31"/>
        <v>531</v>
      </c>
      <c r="O55" s="239">
        <f t="shared" si="31"/>
        <v>3</v>
      </c>
      <c r="P55" s="239">
        <f t="shared" si="31"/>
        <v>0</v>
      </c>
      <c r="Q55" s="239">
        <f t="shared" si="31"/>
        <v>418</v>
      </c>
      <c r="R55" s="239">
        <f t="shared" si="31"/>
        <v>8</v>
      </c>
      <c r="S55" s="239">
        <f t="shared" si="31"/>
        <v>0</v>
      </c>
      <c r="T55" s="239">
        <f t="shared" si="24"/>
        <v>960</v>
      </c>
      <c r="U55" s="240">
        <f t="shared" si="25"/>
        <v>0.6294240111034004</v>
      </c>
    </row>
    <row r="56" spans="1:21" s="79" customFormat="1" ht="13.5" customHeight="1">
      <c r="A56" s="107">
        <v>1</v>
      </c>
      <c r="B56" s="108" t="s">
        <v>258</v>
      </c>
      <c r="C56" s="109">
        <v>124</v>
      </c>
      <c r="D56" s="137">
        <f t="shared" si="26"/>
        <v>286</v>
      </c>
      <c r="E56" s="109">
        <v>153</v>
      </c>
      <c r="F56" s="109">
        <v>133</v>
      </c>
      <c r="G56" s="109">
        <v>2</v>
      </c>
      <c r="H56" s="109"/>
      <c r="I56" s="137">
        <f t="shared" si="27"/>
        <v>284</v>
      </c>
      <c r="J56" s="137">
        <f t="shared" si="28"/>
        <v>216</v>
      </c>
      <c r="K56" s="137">
        <f t="shared" si="29"/>
        <v>97</v>
      </c>
      <c r="L56" s="109">
        <v>97</v>
      </c>
      <c r="M56" s="109">
        <v>0</v>
      </c>
      <c r="N56" s="109">
        <v>119</v>
      </c>
      <c r="O56" s="109">
        <v>0</v>
      </c>
      <c r="P56" s="110">
        <v>0</v>
      </c>
      <c r="Q56" s="110">
        <v>62</v>
      </c>
      <c r="R56" s="110">
        <v>6</v>
      </c>
      <c r="S56" s="110">
        <v>0</v>
      </c>
      <c r="T56" s="137">
        <f t="shared" si="24"/>
        <v>187</v>
      </c>
      <c r="U56" s="236">
        <f t="shared" si="25"/>
        <v>0.44907407407407407</v>
      </c>
    </row>
    <row r="57" spans="1:21" s="79" customFormat="1" ht="13.5" customHeight="1">
      <c r="A57" s="107">
        <v>2</v>
      </c>
      <c r="B57" s="108" t="s">
        <v>255</v>
      </c>
      <c r="C57" s="109">
        <v>118</v>
      </c>
      <c r="D57" s="137">
        <f aca="true" t="shared" si="32" ref="D57:D63">E57+F57</f>
        <v>279</v>
      </c>
      <c r="E57" s="109">
        <v>127</v>
      </c>
      <c r="F57" s="109">
        <v>152</v>
      </c>
      <c r="G57" s="109">
        <v>13</v>
      </c>
      <c r="H57" s="109"/>
      <c r="I57" s="137">
        <f aca="true" t="shared" si="33" ref="I57:I63">J57+Q57+R57+S57</f>
        <v>266</v>
      </c>
      <c r="J57" s="137">
        <f aca="true" t="shared" si="34" ref="J57:J63">SUM(K57,N57:P57)</f>
        <v>212</v>
      </c>
      <c r="K57" s="137">
        <f aca="true" t="shared" si="35" ref="K57:K63">L57+M57</f>
        <v>158</v>
      </c>
      <c r="L57" s="109">
        <v>150</v>
      </c>
      <c r="M57" s="109">
        <v>8</v>
      </c>
      <c r="N57" s="109">
        <v>54</v>
      </c>
      <c r="O57" s="109">
        <v>0</v>
      </c>
      <c r="P57" s="110">
        <v>0</v>
      </c>
      <c r="Q57" s="110">
        <v>54</v>
      </c>
      <c r="R57" s="110">
        <v>0</v>
      </c>
      <c r="S57" s="110">
        <v>0</v>
      </c>
      <c r="T57" s="137">
        <f t="shared" si="24"/>
        <v>108</v>
      </c>
      <c r="U57" s="236">
        <f t="shared" si="25"/>
        <v>0.7452830188679245</v>
      </c>
    </row>
    <row r="58" spans="1:21" s="79" customFormat="1" ht="13.5" customHeight="1">
      <c r="A58" s="107">
        <v>3</v>
      </c>
      <c r="B58" s="108" t="s">
        <v>256</v>
      </c>
      <c r="C58" s="109">
        <v>98</v>
      </c>
      <c r="D58" s="137">
        <f t="shared" si="32"/>
        <v>224</v>
      </c>
      <c r="E58" s="109">
        <v>85</v>
      </c>
      <c r="F58" s="109">
        <v>139</v>
      </c>
      <c r="G58" s="109">
        <v>4</v>
      </c>
      <c r="H58" s="109"/>
      <c r="I58" s="137">
        <f t="shared" si="33"/>
        <v>220</v>
      </c>
      <c r="J58" s="137">
        <f t="shared" si="34"/>
        <v>160</v>
      </c>
      <c r="K58" s="137">
        <f t="shared" si="35"/>
        <v>128</v>
      </c>
      <c r="L58" s="109">
        <v>127</v>
      </c>
      <c r="M58" s="109">
        <v>1</v>
      </c>
      <c r="N58" s="109">
        <v>30</v>
      </c>
      <c r="O58" s="109">
        <v>2</v>
      </c>
      <c r="P58" s="110">
        <v>0</v>
      </c>
      <c r="Q58" s="110">
        <v>60</v>
      </c>
      <c r="R58" s="110">
        <v>0</v>
      </c>
      <c r="S58" s="110">
        <v>0</v>
      </c>
      <c r="T58" s="137">
        <f t="shared" si="24"/>
        <v>92</v>
      </c>
      <c r="U58" s="236">
        <f t="shared" si="25"/>
        <v>0.8</v>
      </c>
    </row>
    <row r="59" spans="1:21" s="79" customFormat="1" ht="13.5" customHeight="1">
      <c r="A59" s="107">
        <v>4</v>
      </c>
      <c r="B59" s="108" t="s">
        <v>257</v>
      </c>
      <c r="C59" s="109">
        <v>151</v>
      </c>
      <c r="D59" s="137">
        <f t="shared" si="32"/>
        <v>275</v>
      </c>
      <c r="E59" s="109">
        <v>79</v>
      </c>
      <c r="F59" s="109">
        <v>196</v>
      </c>
      <c r="G59" s="109">
        <v>2</v>
      </c>
      <c r="H59" s="109"/>
      <c r="I59" s="137">
        <f t="shared" si="33"/>
        <v>273</v>
      </c>
      <c r="J59" s="137">
        <f t="shared" si="34"/>
        <v>243</v>
      </c>
      <c r="K59" s="137">
        <f t="shared" si="35"/>
        <v>145</v>
      </c>
      <c r="L59" s="109">
        <v>140</v>
      </c>
      <c r="M59" s="109">
        <v>5</v>
      </c>
      <c r="N59" s="109">
        <v>97</v>
      </c>
      <c r="O59" s="109">
        <v>1</v>
      </c>
      <c r="P59" s="110">
        <v>0</v>
      </c>
      <c r="Q59" s="110">
        <v>30</v>
      </c>
      <c r="R59" s="110">
        <v>0</v>
      </c>
      <c r="S59" s="110">
        <v>0</v>
      </c>
      <c r="T59" s="137">
        <f t="shared" si="24"/>
        <v>128</v>
      </c>
      <c r="U59" s="236">
        <f t="shared" si="25"/>
        <v>0.5967078189300411</v>
      </c>
    </row>
    <row r="60" spans="1:21" s="79" customFormat="1" ht="13.5" customHeight="1">
      <c r="A60" s="107">
        <v>5</v>
      </c>
      <c r="B60" s="108" t="s">
        <v>299</v>
      </c>
      <c r="C60" s="109">
        <v>164</v>
      </c>
      <c r="D60" s="137">
        <f t="shared" si="32"/>
        <v>316</v>
      </c>
      <c r="E60" s="109">
        <v>110</v>
      </c>
      <c r="F60" s="109">
        <v>206</v>
      </c>
      <c r="G60" s="109">
        <v>1</v>
      </c>
      <c r="H60" s="109"/>
      <c r="I60" s="137">
        <f t="shared" si="33"/>
        <v>315</v>
      </c>
      <c r="J60" s="137">
        <f t="shared" si="34"/>
        <v>237</v>
      </c>
      <c r="K60" s="137">
        <f t="shared" si="35"/>
        <v>150</v>
      </c>
      <c r="L60" s="109">
        <v>150</v>
      </c>
      <c r="M60" s="109">
        <v>0</v>
      </c>
      <c r="N60" s="109">
        <v>87</v>
      </c>
      <c r="O60" s="109">
        <v>0</v>
      </c>
      <c r="P60" s="110">
        <v>0</v>
      </c>
      <c r="Q60" s="110">
        <v>77</v>
      </c>
      <c r="R60" s="110">
        <v>1</v>
      </c>
      <c r="S60" s="110">
        <v>0</v>
      </c>
      <c r="T60" s="137">
        <f t="shared" si="24"/>
        <v>165</v>
      </c>
      <c r="U60" s="236">
        <f t="shared" si="25"/>
        <v>0.6329113924050633</v>
      </c>
    </row>
    <row r="61" spans="1:21" s="79" customFormat="1" ht="13.5" customHeight="1">
      <c r="A61" s="107">
        <v>6</v>
      </c>
      <c r="B61" s="108" t="s">
        <v>300</v>
      </c>
      <c r="C61" s="109">
        <v>131</v>
      </c>
      <c r="D61" s="137">
        <f t="shared" si="32"/>
        <v>192</v>
      </c>
      <c r="E61" s="109">
        <v>54</v>
      </c>
      <c r="F61" s="109">
        <v>138</v>
      </c>
      <c r="G61" s="109">
        <v>0</v>
      </c>
      <c r="H61" s="109"/>
      <c r="I61" s="137">
        <f t="shared" si="33"/>
        <v>192</v>
      </c>
      <c r="J61" s="137">
        <f t="shared" si="34"/>
        <v>163</v>
      </c>
      <c r="K61" s="137">
        <f t="shared" si="35"/>
        <v>105</v>
      </c>
      <c r="L61" s="109">
        <v>105</v>
      </c>
      <c r="M61" s="109">
        <v>0</v>
      </c>
      <c r="N61" s="109">
        <v>58</v>
      </c>
      <c r="O61" s="109">
        <v>0</v>
      </c>
      <c r="P61" s="110">
        <v>0</v>
      </c>
      <c r="Q61" s="110">
        <v>28</v>
      </c>
      <c r="R61" s="110">
        <v>1</v>
      </c>
      <c r="S61" s="110">
        <v>0</v>
      </c>
      <c r="T61" s="137">
        <f t="shared" si="24"/>
        <v>87</v>
      </c>
      <c r="U61" s="236">
        <f t="shared" si="25"/>
        <v>0.6441717791411042</v>
      </c>
    </row>
    <row r="62" spans="1:21" s="79" customFormat="1" ht="13.5" customHeight="1">
      <c r="A62" s="107">
        <v>7</v>
      </c>
      <c r="B62" s="108" t="s">
        <v>260</v>
      </c>
      <c r="C62" s="109">
        <v>133</v>
      </c>
      <c r="D62" s="137">
        <f t="shared" si="32"/>
        <v>317</v>
      </c>
      <c r="E62" s="109">
        <v>163</v>
      </c>
      <c r="F62" s="109">
        <v>154</v>
      </c>
      <c r="G62" s="109">
        <v>1</v>
      </c>
      <c r="H62" s="109"/>
      <c r="I62" s="137">
        <f t="shared" si="33"/>
        <v>316</v>
      </c>
      <c r="J62" s="137">
        <f t="shared" si="34"/>
        <v>210</v>
      </c>
      <c r="K62" s="137">
        <f t="shared" si="35"/>
        <v>124</v>
      </c>
      <c r="L62" s="109">
        <v>121</v>
      </c>
      <c r="M62" s="109">
        <v>3</v>
      </c>
      <c r="N62" s="109">
        <v>86</v>
      </c>
      <c r="O62" s="109">
        <v>0</v>
      </c>
      <c r="P62" s="110">
        <v>0</v>
      </c>
      <c r="Q62" s="110">
        <v>106</v>
      </c>
      <c r="R62" s="110">
        <v>0</v>
      </c>
      <c r="S62" s="110">
        <v>0</v>
      </c>
      <c r="T62" s="137">
        <f t="shared" si="24"/>
        <v>192</v>
      </c>
      <c r="U62" s="236">
        <f t="shared" si="25"/>
        <v>0.5904761904761905</v>
      </c>
    </row>
    <row r="63" spans="1:21" s="79" customFormat="1" ht="13.5" customHeight="1">
      <c r="A63" s="107">
        <v>8</v>
      </c>
      <c r="B63" s="108" t="s">
        <v>259</v>
      </c>
      <c r="C63" s="109">
        <v>1</v>
      </c>
      <c r="D63" s="137">
        <f t="shared" si="32"/>
        <v>1</v>
      </c>
      <c r="E63" s="109">
        <v>1</v>
      </c>
      <c r="F63" s="109">
        <v>0</v>
      </c>
      <c r="G63" s="109">
        <v>0</v>
      </c>
      <c r="H63" s="109"/>
      <c r="I63" s="137">
        <f t="shared" si="33"/>
        <v>1</v>
      </c>
      <c r="J63" s="137">
        <f t="shared" si="34"/>
        <v>0</v>
      </c>
      <c r="K63" s="137">
        <f t="shared" si="35"/>
        <v>0</v>
      </c>
      <c r="L63" s="109">
        <v>0</v>
      </c>
      <c r="M63" s="109">
        <v>0</v>
      </c>
      <c r="N63" s="109">
        <v>0</v>
      </c>
      <c r="O63" s="109">
        <v>0</v>
      </c>
      <c r="P63" s="110">
        <v>0</v>
      </c>
      <c r="Q63" s="110">
        <v>1</v>
      </c>
      <c r="R63" s="110">
        <v>0</v>
      </c>
      <c r="S63" s="110">
        <v>0</v>
      </c>
      <c r="T63" s="137">
        <f t="shared" si="24"/>
        <v>1</v>
      </c>
      <c r="U63" s="236">
        <f t="shared" si="25"/>
      </c>
    </row>
    <row r="64" spans="1:21" s="79" customFormat="1" ht="13.5" customHeight="1">
      <c r="A64" s="107" t="s">
        <v>9</v>
      </c>
      <c r="B64" s="108"/>
      <c r="C64" s="109"/>
      <c r="D64" s="137"/>
      <c r="E64" s="109"/>
      <c r="F64" s="109"/>
      <c r="G64" s="109"/>
      <c r="H64" s="109"/>
      <c r="I64" s="137"/>
      <c r="J64" s="137"/>
      <c r="K64" s="137"/>
      <c r="L64" s="109"/>
      <c r="M64" s="109"/>
      <c r="N64" s="109"/>
      <c r="O64" s="109"/>
      <c r="P64" s="110"/>
      <c r="Q64" s="110"/>
      <c r="R64" s="110"/>
      <c r="S64" s="110"/>
      <c r="T64" s="137">
        <f t="shared" si="24"/>
        <v>0</v>
      </c>
      <c r="U64" s="236">
        <f t="shared" si="25"/>
      </c>
    </row>
    <row r="65" spans="1:21" s="78" customFormat="1" ht="17.25" customHeight="1">
      <c r="A65" s="135" t="s">
        <v>207</v>
      </c>
      <c r="B65" s="136" t="s">
        <v>208</v>
      </c>
      <c r="C65" s="239">
        <f>SUM(C66:C75)</f>
        <v>927</v>
      </c>
      <c r="D65" s="239">
        <f>E65+F65</f>
        <v>2072</v>
      </c>
      <c r="E65" s="239">
        <f>SUM(E66:E75)</f>
        <v>979</v>
      </c>
      <c r="F65" s="239">
        <f>SUM(F66:F75)</f>
        <v>1093</v>
      </c>
      <c r="G65" s="239">
        <f>SUM(G66:G75)</f>
        <v>10</v>
      </c>
      <c r="H65" s="239">
        <f>SUM(H66:H75)</f>
        <v>0</v>
      </c>
      <c r="I65" s="239">
        <f>J65+Q65+R65+S65</f>
        <v>2062</v>
      </c>
      <c r="J65" s="239">
        <f>SUM(K65,N65:P65)</f>
        <v>1384</v>
      </c>
      <c r="K65" s="239">
        <f>L65+M65</f>
        <v>812</v>
      </c>
      <c r="L65" s="239">
        <f aca="true" t="shared" si="36" ref="L65:S65">SUM(L66:L75)</f>
        <v>767</v>
      </c>
      <c r="M65" s="239">
        <f t="shared" si="36"/>
        <v>45</v>
      </c>
      <c r="N65" s="239">
        <f t="shared" si="36"/>
        <v>572</v>
      </c>
      <c r="O65" s="239">
        <f t="shared" si="36"/>
        <v>0</v>
      </c>
      <c r="P65" s="239">
        <f t="shared" si="36"/>
        <v>0</v>
      </c>
      <c r="Q65" s="239">
        <f t="shared" si="36"/>
        <v>668</v>
      </c>
      <c r="R65" s="239">
        <f t="shared" si="36"/>
        <v>10</v>
      </c>
      <c r="S65" s="239">
        <f t="shared" si="36"/>
        <v>0</v>
      </c>
      <c r="T65" s="239">
        <f t="shared" si="24"/>
        <v>1250</v>
      </c>
      <c r="U65" s="240">
        <f t="shared" si="25"/>
        <v>0.5867052023121387</v>
      </c>
    </row>
    <row r="66" spans="1:21" s="79" customFormat="1" ht="13.5" customHeight="1">
      <c r="A66" s="107">
        <v>1</v>
      </c>
      <c r="B66" s="108" t="s">
        <v>266</v>
      </c>
      <c r="C66" s="109">
        <v>13</v>
      </c>
      <c r="D66" s="137">
        <f>E66+F66</f>
        <v>13</v>
      </c>
      <c r="E66" s="109">
        <v>0</v>
      </c>
      <c r="F66" s="109">
        <v>13</v>
      </c>
      <c r="G66" s="109"/>
      <c r="H66" s="109"/>
      <c r="I66" s="137">
        <f>J66+Q66+R66+S66</f>
        <v>13</v>
      </c>
      <c r="J66" s="137">
        <f>SUM(K66,N66:P66)</f>
        <v>13</v>
      </c>
      <c r="K66" s="137">
        <f>L66+M66</f>
        <v>13</v>
      </c>
      <c r="L66" s="109">
        <v>13</v>
      </c>
      <c r="M66" s="109">
        <v>0</v>
      </c>
      <c r="N66" s="109">
        <v>0</v>
      </c>
      <c r="O66" s="109"/>
      <c r="P66" s="110"/>
      <c r="Q66" s="110">
        <v>0</v>
      </c>
      <c r="R66" s="110"/>
      <c r="S66" s="110"/>
      <c r="T66" s="137">
        <f t="shared" si="24"/>
        <v>0</v>
      </c>
      <c r="U66" s="236">
        <f t="shared" si="25"/>
        <v>1</v>
      </c>
    </row>
    <row r="67" spans="1:21" s="79" customFormat="1" ht="13.5" customHeight="1">
      <c r="A67" s="107">
        <v>2</v>
      </c>
      <c r="B67" s="108" t="s">
        <v>264</v>
      </c>
      <c r="C67" s="109">
        <v>106</v>
      </c>
      <c r="D67" s="137">
        <f aca="true" t="shared" si="37" ref="D67:D74">E67+F67</f>
        <v>186</v>
      </c>
      <c r="E67" s="109">
        <v>75</v>
      </c>
      <c r="F67" s="109">
        <v>111</v>
      </c>
      <c r="G67" s="109"/>
      <c r="H67" s="109"/>
      <c r="I67" s="137">
        <f aca="true" t="shared" si="38" ref="I67:I74">J67+Q67+R67+S67</f>
        <v>186</v>
      </c>
      <c r="J67" s="137">
        <f aca="true" t="shared" si="39" ref="J67:J74">SUM(K67,N67:P67)</f>
        <v>139</v>
      </c>
      <c r="K67" s="137">
        <f aca="true" t="shared" si="40" ref="K67:K74">L67+M67</f>
        <v>82</v>
      </c>
      <c r="L67" s="109">
        <v>80</v>
      </c>
      <c r="M67" s="109">
        <v>2</v>
      </c>
      <c r="N67" s="109">
        <v>57</v>
      </c>
      <c r="O67" s="109"/>
      <c r="P67" s="110"/>
      <c r="Q67" s="110">
        <v>47</v>
      </c>
      <c r="R67" s="110"/>
      <c r="S67" s="110"/>
      <c r="T67" s="137">
        <f t="shared" si="24"/>
        <v>104</v>
      </c>
      <c r="U67" s="236">
        <f t="shared" si="25"/>
        <v>0.5899280575539568</v>
      </c>
    </row>
    <row r="68" spans="1:21" s="79" customFormat="1" ht="13.5" customHeight="1">
      <c r="A68" s="107">
        <v>3</v>
      </c>
      <c r="B68" s="108" t="s">
        <v>263</v>
      </c>
      <c r="C68" s="109">
        <v>139</v>
      </c>
      <c r="D68" s="137">
        <f t="shared" si="37"/>
        <v>301</v>
      </c>
      <c r="E68" s="109">
        <v>140</v>
      </c>
      <c r="F68" s="109">
        <v>161</v>
      </c>
      <c r="G68" s="109">
        <v>1</v>
      </c>
      <c r="H68" s="109"/>
      <c r="I68" s="137">
        <f t="shared" si="38"/>
        <v>300</v>
      </c>
      <c r="J68" s="137">
        <f t="shared" si="39"/>
        <v>181</v>
      </c>
      <c r="K68" s="137">
        <f t="shared" si="40"/>
        <v>126</v>
      </c>
      <c r="L68" s="109">
        <v>123</v>
      </c>
      <c r="M68" s="109">
        <v>3</v>
      </c>
      <c r="N68" s="109">
        <v>55</v>
      </c>
      <c r="O68" s="109"/>
      <c r="P68" s="110"/>
      <c r="Q68" s="110">
        <v>118</v>
      </c>
      <c r="R68" s="110">
        <v>1</v>
      </c>
      <c r="S68" s="110"/>
      <c r="T68" s="137">
        <f t="shared" si="24"/>
        <v>174</v>
      </c>
      <c r="U68" s="236">
        <f t="shared" si="25"/>
        <v>0.6961325966850829</v>
      </c>
    </row>
    <row r="69" spans="1:21" s="79" customFormat="1" ht="13.5" customHeight="1">
      <c r="A69" s="107">
        <v>4</v>
      </c>
      <c r="B69" s="108" t="s">
        <v>307</v>
      </c>
      <c r="C69" s="109">
        <v>88</v>
      </c>
      <c r="D69" s="137">
        <f t="shared" si="37"/>
        <v>241</v>
      </c>
      <c r="E69" s="109">
        <v>140</v>
      </c>
      <c r="F69" s="109">
        <v>101</v>
      </c>
      <c r="G69" s="109"/>
      <c r="H69" s="109"/>
      <c r="I69" s="137">
        <f t="shared" si="38"/>
        <v>241</v>
      </c>
      <c r="J69" s="137">
        <f t="shared" si="39"/>
        <v>151</v>
      </c>
      <c r="K69" s="137">
        <f t="shared" si="40"/>
        <v>70</v>
      </c>
      <c r="L69" s="109">
        <v>57</v>
      </c>
      <c r="M69" s="109">
        <v>13</v>
      </c>
      <c r="N69" s="109">
        <v>81</v>
      </c>
      <c r="O69" s="109"/>
      <c r="P69" s="110"/>
      <c r="Q69" s="110">
        <v>89</v>
      </c>
      <c r="R69" s="110">
        <v>1</v>
      </c>
      <c r="S69" s="110"/>
      <c r="T69" s="137">
        <f t="shared" si="24"/>
        <v>171</v>
      </c>
      <c r="U69" s="236">
        <f t="shared" si="25"/>
        <v>0.46357615894039733</v>
      </c>
    </row>
    <row r="70" spans="1:21" s="79" customFormat="1" ht="13.5" customHeight="1">
      <c r="A70" s="107">
        <v>5</v>
      </c>
      <c r="B70" s="108" t="s">
        <v>262</v>
      </c>
      <c r="C70" s="109">
        <v>123</v>
      </c>
      <c r="D70" s="137">
        <f t="shared" si="37"/>
        <v>303</v>
      </c>
      <c r="E70" s="109">
        <v>144</v>
      </c>
      <c r="F70" s="109">
        <v>159</v>
      </c>
      <c r="G70" s="109"/>
      <c r="H70" s="109"/>
      <c r="I70" s="137">
        <f t="shared" si="38"/>
        <v>303</v>
      </c>
      <c r="J70" s="137">
        <f t="shared" si="39"/>
        <v>216</v>
      </c>
      <c r="K70" s="137">
        <f t="shared" si="40"/>
        <v>126</v>
      </c>
      <c r="L70" s="109">
        <v>112</v>
      </c>
      <c r="M70" s="109">
        <v>14</v>
      </c>
      <c r="N70" s="109">
        <v>90</v>
      </c>
      <c r="O70" s="109"/>
      <c r="P70" s="110"/>
      <c r="Q70" s="110">
        <v>86</v>
      </c>
      <c r="R70" s="110">
        <v>1</v>
      </c>
      <c r="S70" s="110"/>
      <c r="T70" s="137">
        <f t="shared" si="24"/>
        <v>177</v>
      </c>
      <c r="U70" s="236">
        <f t="shared" si="25"/>
        <v>0.5833333333333334</v>
      </c>
    </row>
    <row r="71" spans="1:21" s="79" customFormat="1" ht="13.5" customHeight="1">
      <c r="A71" s="107">
        <v>6</v>
      </c>
      <c r="B71" s="108" t="s">
        <v>265</v>
      </c>
      <c r="C71" s="109">
        <v>151</v>
      </c>
      <c r="D71" s="137">
        <f t="shared" si="37"/>
        <v>330</v>
      </c>
      <c r="E71" s="109">
        <v>139</v>
      </c>
      <c r="F71" s="109">
        <v>191</v>
      </c>
      <c r="G71" s="109">
        <v>1</v>
      </c>
      <c r="H71" s="109"/>
      <c r="I71" s="137">
        <f t="shared" si="38"/>
        <v>329</v>
      </c>
      <c r="J71" s="137">
        <f t="shared" si="39"/>
        <v>234</v>
      </c>
      <c r="K71" s="137">
        <f t="shared" si="40"/>
        <v>137</v>
      </c>
      <c r="L71" s="109">
        <v>132</v>
      </c>
      <c r="M71" s="109">
        <v>5</v>
      </c>
      <c r="N71" s="109">
        <v>97</v>
      </c>
      <c r="O71" s="109"/>
      <c r="P71" s="110"/>
      <c r="Q71" s="110">
        <v>94</v>
      </c>
      <c r="R71" s="110">
        <v>1</v>
      </c>
      <c r="S71" s="110"/>
      <c r="T71" s="137">
        <f t="shared" si="24"/>
        <v>192</v>
      </c>
      <c r="U71" s="236">
        <f t="shared" si="25"/>
        <v>0.5854700854700855</v>
      </c>
    </row>
    <row r="72" spans="1:21" s="79" customFormat="1" ht="13.5" customHeight="1">
      <c r="A72" s="107">
        <v>7</v>
      </c>
      <c r="B72" s="108" t="s">
        <v>261</v>
      </c>
      <c r="C72" s="109">
        <v>110</v>
      </c>
      <c r="D72" s="137">
        <f t="shared" si="37"/>
        <v>227</v>
      </c>
      <c r="E72" s="109">
        <v>101</v>
      </c>
      <c r="F72" s="109">
        <v>126</v>
      </c>
      <c r="G72" s="109"/>
      <c r="H72" s="109"/>
      <c r="I72" s="137">
        <f t="shared" si="38"/>
        <v>227</v>
      </c>
      <c r="J72" s="137">
        <f t="shared" si="39"/>
        <v>154</v>
      </c>
      <c r="K72" s="137">
        <f t="shared" si="40"/>
        <v>78</v>
      </c>
      <c r="L72" s="109">
        <v>76</v>
      </c>
      <c r="M72" s="109">
        <v>2</v>
      </c>
      <c r="N72" s="109">
        <v>76</v>
      </c>
      <c r="O72" s="109"/>
      <c r="P72" s="110"/>
      <c r="Q72" s="110">
        <v>73</v>
      </c>
      <c r="R72" s="110"/>
      <c r="S72" s="110"/>
      <c r="T72" s="137">
        <f t="shared" si="24"/>
        <v>149</v>
      </c>
      <c r="U72" s="236">
        <f t="shared" si="25"/>
        <v>0.5064935064935064</v>
      </c>
    </row>
    <row r="73" spans="1:21" s="79" customFormat="1" ht="13.5" customHeight="1">
      <c r="A73" s="107">
        <v>8</v>
      </c>
      <c r="B73" s="108" t="s">
        <v>267</v>
      </c>
      <c r="C73" s="109">
        <v>120</v>
      </c>
      <c r="D73" s="137">
        <f>E73+F73</f>
        <v>274</v>
      </c>
      <c r="E73" s="109">
        <v>133</v>
      </c>
      <c r="F73" s="109">
        <v>141</v>
      </c>
      <c r="G73" s="109">
        <v>8</v>
      </c>
      <c r="H73" s="109"/>
      <c r="I73" s="137">
        <f>J73+Q73+R73+S73</f>
        <v>266</v>
      </c>
      <c r="J73" s="137">
        <f>SUM(K73,N73:P73)</f>
        <v>160</v>
      </c>
      <c r="K73" s="137">
        <f>L73+M73</f>
        <v>98</v>
      </c>
      <c r="L73" s="109">
        <v>96</v>
      </c>
      <c r="M73" s="109">
        <v>2</v>
      </c>
      <c r="N73" s="109">
        <v>62</v>
      </c>
      <c r="O73" s="109"/>
      <c r="P73" s="110"/>
      <c r="Q73" s="110">
        <v>100</v>
      </c>
      <c r="R73" s="110">
        <v>6</v>
      </c>
      <c r="S73" s="110"/>
      <c r="T73" s="137">
        <f>SUM(N73:S73)</f>
        <v>168</v>
      </c>
      <c r="U73" s="236">
        <f>IF(J73&lt;&gt;0,K73/J73,"")</f>
        <v>0.6125</v>
      </c>
    </row>
    <row r="74" spans="1:21" s="79" customFormat="1" ht="13.5" customHeight="1">
      <c r="A74" s="107">
        <v>9</v>
      </c>
      <c r="B74" s="108" t="s">
        <v>305</v>
      </c>
      <c r="C74" s="109">
        <v>77</v>
      </c>
      <c r="D74" s="137">
        <f t="shared" si="37"/>
        <v>197</v>
      </c>
      <c r="E74" s="109">
        <v>107</v>
      </c>
      <c r="F74" s="109">
        <v>90</v>
      </c>
      <c r="G74" s="109"/>
      <c r="H74" s="109"/>
      <c r="I74" s="137">
        <f t="shared" si="38"/>
        <v>197</v>
      </c>
      <c r="J74" s="137">
        <f t="shared" si="39"/>
        <v>136</v>
      </c>
      <c r="K74" s="137">
        <f t="shared" si="40"/>
        <v>82</v>
      </c>
      <c r="L74" s="109">
        <v>78</v>
      </c>
      <c r="M74" s="109">
        <v>4</v>
      </c>
      <c r="N74" s="109">
        <v>54</v>
      </c>
      <c r="O74" s="109"/>
      <c r="P74" s="110"/>
      <c r="Q74" s="110">
        <v>61</v>
      </c>
      <c r="R74" s="110"/>
      <c r="S74" s="110"/>
      <c r="T74" s="137">
        <f t="shared" si="24"/>
        <v>115</v>
      </c>
      <c r="U74" s="236">
        <f t="shared" si="25"/>
        <v>0.6029411764705882</v>
      </c>
    </row>
    <row r="75" spans="1:21" s="79" customFormat="1" ht="12.75" customHeight="1">
      <c r="A75" s="107" t="s">
        <v>9</v>
      </c>
      <c r="B75" s="108" t="s">
        <v>11</v>
      </c>
      <c r="C75" s="109"/>
      <c r="D75" s="137">
        <f aca="true" t="shared" si="41" ref="D75:D82">E75+F75</f>
        <v>0</v>
      </c>
      <c r="E75" s="109"/>
      <c r="F75" s="109"/>
      <c r="G75" s="109"/>
      <c r="H75" s="109"/>
      <c r="I75" s="137">
        <f aca="true" t="shared" si="42" ref="I75:I82">J75+Q75+R75+S75</f>
        <v>0</v>
      </c>
      <c r="J75" s="137">
        <f aca="true" t="shared" si="43" ref="J75:J82">SUM(K75,N75:P75)</f>
        <v>0</v>
      </c>
      <c r="K75" s="137">
        <f aca="true" t="shared" si="44" ref="K75:K82">L75+M75</f>
        <v>0</v>
      </c>
      <c r="L75" s="109"/>
      <c r="M75" s="109"/>
      <c r="N75" s="109"/>
      <c r="O75" s="109"/>
      <c r="P75" s="110"/>
      <c r="Q75" s="110"/>
      <c r="R75" s="110"/>
      <c r="S75" s="110"/>
      <c r="T75" s="137">
        <f t="shared" si="24"/>
        <v>0</v>
      </c>
      <c r="U75" s="236">
        <f t="shared" si="25"/>
      </c>
    </row>
    <row r="76" spans="1:21" s="78" customFormat="1" ht="13.5" customHeight="1">
      <c r="A76" s="135" t="s">
        <v>209</v>
      </c>
      <c r="B76" s="136" t="s">
        <v>210</v>
      </c>
      <c r="C76" s="239">
        <f>SUM(C77:C83)</f>
        <v>804</v>
      </c>
      <c r="D76" s="239">
        <f t="shared" si="41"/>
        <v>1636</v>
      </c>
      <c r="E76" s="239">
        <f>SUM(E77:E83)</f>
        <v>655</v>
      </c>
      <c r="F76" s="239">
        <f>SUM(F77:F83)</f>
        <v>981</v>
      </c>
      <c r="G76" s="239">
        <f>SUM(G77:G83)</f>
        <v>7</v>
      </c>
      <c r="H76" s="239">
        <f>SUM(H77:H83)</f>
        <v>0</v>
      </c>
      <c r="I76" s="239">
        <f t="shared" si="42"/>
        <v>1629</v>
      </c>
      <c r="J76" s="239">
        <f t="shared" si="43"/>
        <v>1227</v>
      </c>
      <c r="K76" s="239">
        <f t="shared" si="44"/>
        <v>763</v>
      </c>
      <c r="L76" s="239">
        <f aca="true" t="shared" si="45" ref="L76:S76">SUM(L77:L83)</f>
        <v>740</v>
      </c>
      <c r="M76" s="239">
        <f t="shared" si="45"/>
        <v>23</v>
      </c>
      <c r="N76" s="239">
        <f t="shared" si="45"/>
        <v>463</v>
      </c>
      <c r="O76" s="239">
        <f t="shared" si="45"/>
        <v>1</v>
      </c>
      <c r="P76" s="239">
        <f t="shared" si="45"/>
        <v>0</v>
      </c>
      <c r="Q76" s="239">
        <f t="shared" si="45"/>
        <v>399</v>
      </c>
      <c r="R76" s="239">
        <f t="shared" si="45"/>
        <v>0</v>
      </c>
      <c r="S76" s="239">
        <f t="shared" si="45"/>
        <v>3</v>
      </c>
      <c r="T76" s="239">
        <f t="shared" si="24"/>
        <v>866</v>
      </c>
      <c r="U76" s="240">
        <f t="shared" si="25"/>
        <v>0.6218418907905461</v>
      </c>
    </row>
    <row r="77" spans="1:21" s="79" customFormat="1" ht="13.5" customHeight="1">
      <c r="A77" s="107" t="s">
        <v>13</v>
      </c>
      <c r="B77" s="108" t="s">
        <v>308</v>
      </c>
      <c r="C77" s="109">
        <v>32</v>
      </c>
      <c r="D77" s="137">
        <f t="shared" si="41"/>
        <v>74</v>
      </c>
      <c r="E77" s="109">
        <v>19</v>
      </c>
      <c r="F77" s="109">
        <v>55</v>
      </c>
      <c r="G77" s="109">
        <v>0</v>
      </c>
      <c r="H77" s="109"/>
      <c r="I77" s="137">
        <f t="shared" si="42"/>
        <v>74</v>
      </c>
      <c r="J77" s="137">
        <f t="shared" si="43"/>
        <v>69</v>
      </c>
      <c r="K77" s="137">
        <f t="shared" si="44"/>
        <v>36</v>
      </c>
      <c r="L77" s="109">
        <v>36</v>
      </c>
      <c r="M77" s="109">
        <v>0</v>
      </c>
      <c r="N77" s="109">
        <v>32</v>
      </c>
      <c r="O77" s="109">
        <v>1</v>
      </c>
      <c r="P77" s="110">
        <v>0</v>
      </c>
      <c r="Q77" s="110">
        <v>5</v>
      </c>
      <c r="R77" s="110">
        <v>0</v>
      </c>
      <c r="S77" s="110">
        <v>0</v>
      </c>
      <c r="T77" s="137">
        <f t="shared" si="24"/>
        <v>38</v>
      </c>
      <c r="U77" s="236">
        <f t="shared" si="25"/>
        <v>0.5217391304347826</v>
      </c>
    </row>
    <row r="78" spans="1:21" s="79" customFormat="1" ht="13.5" customHeight="1">
      <c r="A78" s="107" t="s">
        <v>14</v>
      </c>
      <c r="B78" s="108" t="s">
        <v>309</v>
      </c>
      <c r="C78" s="109">
        <v>187</v>
      </c>
      <c r="D78" s="137">
        <f t="shared" si="41"/>
        <v>369</v>
      </c>
      <c r="E78" s="109">
        <v>152</v>
      </c>
      <c r="F78" s="109">
        <v>217</v>
      </c>
      <c r="G78" s="109">
        <v>0</v>
      </c>
      <c r="H78" s="109"/>
      <c r="I78" s="137">
        <f t="shared" si="42"/>
        <v>369</v>
      </c>
      <c r="J78" s="137">
        <f t="shared" si="43"/>
        <v>285</v>
      </c>
      <c r="K78" s="137">
        <f t="shared" si="44"/>
        <v>163</v>
      </c>
      <c r="L78" s="109">
        <v>157</v>
      </c>
      <c r="M78" s="109">
        <v>6</v>
      </c>
      <c r="N78" s="109">
        <v>122</v>
      </c>
      <c r="O78" s="109"/>
      <c r="P78" s="110"/>
      <c r="Q78" s="110">
        <v>84</v>
      </c>
      <c r="R78" s="110"/>
      <c r="S78" s="110"/>
      <c r="T78" s="137">
        <f t="shared" si="24"/>
        <v>206</v>
      </c>
      <c r="U78" s="236">
        <f t="shared" si="25"/>
        <v>0.5719298245614035</v>
      </c>
    </row>
    <row r="79" spans="1:21" s="79" customFormat="1" ht="13.5" customHeight="1">
      <c r="A79" s="107" t="s">
        <v>19</v>
      </c>
      <c r="B79" s="108" t="s">
        <v>269</v>
      </c>
      <c r="C79" s="109">
        <v>125</v>
      </c>
      <c r="D79" s="137">
        <f t="shared" si="41"/>
        <v>261</v>
      </c>
      <c r="E79" s="109">
        <v>85</v>
      </c>
      <c r="F79" s="109">
        <v>176</v>
      </c>
      <c r="G79" s="109">
        <v>1</v>
      </c>
      <c r="H79" s="109"/>
      <c r="I79" s="137">
        <f t="shared" si="42"/>
        <v>260</v>
      </c>
      <c r="J79" s="137">
        <f t="shared" si="43"/>
        <v>219</v>
      </c>
      <c r="K79" s="137">
        <f t="shared" si="44"/>
        <v>147</v>
      </c>
      <c r="L79" s="109">
        <v>144</v>
      </c>
      <c r="M79" s="109">
        <v>3</v>
      </c>
      <c r="N79" s="109">
        <v>72</v>
      </c>
      <c r="O79" s="109"/>
      <c r="P79" s="110"/>
      <c r="Q79" s="110">
        <v>40</v>
      </c>
      <c r="R79" s="110"/>
      <c r="S79" s="110">
        <v>1</v>
      </c>
      <c r="T79" s="137">
        <f t="shared" si="24"/>
        <v>113</v>
      </c>
      <c r="U79" s="236">
        <f t="shared" si="25"/>
        <v>0.6712328767123288</v>
      </c>
    </row>
    <row r="80" spans="1:21" s="79" customFormat="1" ht="13.5" customHeight="1">
      <c r="A80" s="107" t="s">
        <v>21</v>
      </c>
      <c r="B80" s="108" t="s">
        <v>283</v>
      </c>
      <c r="C80" s="109">
        <v>195</v>
      </c>
      <c r="D80" s="137">
        <f t="shared" si="41"/>
        <v>346</v>
      </c>
      <c r="E80" s="109">
        <v>132</v>
      </c>
      <c r="F80" s="109">
        <v>214</v>
      </c>
      <c r="G80" s="109">
        <v>3</v>
      </c>
      <c r="H80" s="109"/>
      <c r="I80" s="137">
        <f t="shared" si="42"/>
        <v>343</v>
      </c>
      <c r="J80" s="137">
        <f t="shared" si="43"/>
        <v>242</v>
      </c>
      <c r="K80" s="137">
        <f t="shared" si="44"/>
        <v>168</v>
      </c>
      <c r="L80" s="109">
        <v>164</v>
      </c>
      <c r="M80" s="109">
        <v>4</v>
      </c>
      <c r="N80" s="109">
        <v>74</v>
      </c>
      <c r="O80" s="109" t="s">
        <v>2</v>
      </c>
      <c r="P80" s="110"/>
      <c r="Q80" s="110">
        <v>101</v>
      </c>
      <c r="R80" s="110"/>
      <c r="S80" s="110">
        <v>0</v>
      </c>
      <c r="T80" s="137">
        <f t="shared" si="24"/>
        <v>175</v>
      </c>
      <c r="U80" s="236">
        <f t="shared" si="25"/>
        <v>0.6942148760330579</v>
      </c>
    </row>
    <row r="81" spans="1:21" s="79" customFormat="1" ht="13.5" customHeight="1">
      <c r="A81" s="107" t="s">
        <v>22</v>
      </c>
      <c r="B81" s="108" t="s">
        <v>268</v>
      </c>
      <c r="C81" s="109">
        <v>105</v>
      </c>
      <c r="D81" s="137">
        <f t="shared" si="41"/>
        <v>284</v>
      </c>
      <c r="E81" s="109">
        <v>147</v>
      </c>
      <c r="F81" s="109">
        <v>137</v>
      </c>
      <c r="G81" s="109">
        <v>1</v>
      </c>
      <c r="H81" s="109"/>
      <c r="I81" s="137">
        <f t="shared" si="42"/>
        <v>283</v>
      </c>
      <c r="J81" s="137">
        <f t="shared" si="43"/>
        <v>176</v>
      </c>
      <c r="K81" s="137">
        <f t="shared" si="44"/>
        <v>120</v>
      </c>
      <c r="L81" s="109">
        <v>116</v>
      </c>
      <c r="M81" s="109">
        <v>4</v>
      </c>
      <c r="N81" s="109">
        <v>56</v>
      </c>
      <c r="O81" s="109"/>
      <c r="P81" s="110"/>
      <c r="Q81" s="110">
        <v>107</v>
      </c>
      <c r="R81" s="110"/>
      <c r="S81" s="110"/>
      <c r="T81" s="137">
        <f t="shared" si="24"/>
        <v>163</v>
      </c>
      <c r="U81" s="236">
        <f t="shared" si="25"/>
        <v>0.6818181818181818</v>
      </c>
    </row>
    <row r="82" spans="1:21" s="79" customFormat="1" ht="13.5" customHeight="1">
      <c r="A82" s="107" t="s">
        <v>23</v>
      </c>
      <c r="B82" s="108" t="s">
        <v>270</v>
      </c>
      <c r="C82" s="109">
        <v>160</v>
      </c>
      <c r="D82" s="137">
        <f t="shared" si="41"/>
        <v>302</v>
      </c>
      <c r="E82" s="109">
        <v>120</v>
      </c>
      <c r="F82" s="109">
        <v>182</v>
      </c>
      <c r="G82" s="109">
        <v>2</v>
      </c>
      <c r="H82" s="109"/>
      <c r="I82" s="137">
        <f t="shared" si="42"/>
        <v>300</v>
      </c>
      <c r="J82" s="137">
        <f t="shared" si="43"/>
        <v>236</v>
      </c>
      <c r="K82" s="137">
        <f t="shared" si="44"/>
        <v>129</v>
      </c>
      <c r="L82" s="109">
        <v>123</v>
      </c>
      <c r="M82" s="109">
        <v>6</v>
      </c>
      <c r="N82" s="109">
        <v>107</v>
      </c>
      <c r="O82" s="109">
        <v>0</v>
      </c>
      <c r="P82" s="110">
        <v>0</v>
      </c>
      <c r="Q82" s="110">
        <v>62</v>
      </c>
      <c r="R82" s="110">
        <v>0</v>
      </c>
      <c r="S82" s="110">
        <v>2</v>
      </c>
      <c r="T82" s="137">
        <f t="shared" si="24"/>
        <v>171</v>
      </c>
      <c r="U82" s="236">
        <f t="shared" si="25"/>
        <v>0.5466101694915254</v>
      </c>
    </row>
    <row r="83" spans="1:21" s="79" customFormat="1" ht="13.5" customHeight="1">
      <c r="A83" s="107" t="s">
        <v>9</v>
      </c>
      <c r="B83" s="108"/>
      <c r="C83" s="109"/>
      <c r="D83" s="137"/>
      <c r="E83" s="109"/>
      <c r="F83" s="109"/>
      <c r="G83" s="109"/>
      <c r="H83" s="109"/>
      <c r="I83" s="137"/>
      <c r="J83" s="137"/>
      <c r="K83" s="137"/>
      <c r="L83" s="109"/>
      <c r="M83" s="109"/>
      <c r="N83" s="109"/>
      <c r="O83" s="109"/>
      <c r="P83" s="110"/>
      <c r="Q83" s="110"/>
      <c r="R83" s="110"/>
      <c r="S83" s="110"/>
      <c r="T83" s="137">
        <f t="shared" si="24"/>
        <v>0</v>
      </c>
      <c r="U83" s="236">
        <f t="shared" si="25"/>
      </c>
    </row>
    <row r="84" spans="1:21" s="78" customFormat="1" ht="17.25" customHeight="1">
      <c r="A84" s="135" t="s">
        <v>211</v>
      </c>
      <c r="B84" s="136" t="s">
        <v>212</v>
      </c>
      <c r="C84" s="239">
        <f>SUM(C85:C91)</f>
        <v>449</v>
      </c>
      <c r="D84" s="239">
        <f aca="true" t="shared" si="46" ref="D84:D99">E84+F84</f>
        <v>1660</v>
      </c>
      <c r="E84" s="239">
        <f>SUM(E85:E91)</f>
        <v>744</v>
      </c>
      <c r="F84" s="239">
        <f>SUM(F85:F91)</f>
        <v>916</v>
      </c>
      <c r="G84" s="239">
        <f>SUM(G85:G91)</f>
        <v>12</v>
      </c>
      <c r="H84" s="239">
        <f>SUM(H85:H91)</f>
        <v>0</v>
      </c>
      <c r="I84" s="239">
        <f aca="true" t="shared" si="47" ref="I84:I99">J84+Q84+R84+S84</f>
        <v>1648</v>
      </c>
      <c r="J84" s="239">
        <f aca="true" t="shared" si="48" ref="J84:J99">SUM(K84,N84:P84)</f>
        <v>1098</v>
      </c>
      <c r="K84" s="239">
        <f aca="true" t="shared" si="49" ref="K84:K99">L84+M84</f>
        <v>683</v>
      </c>
      <c r="L84" s="239">
        <f aca="true" t="shared" si="50" ref="L84:S84">SUM(L85:L91)</f>
        <v>658</v>
      </c>
      <c r="M84" s="239">
        <f t="shared" si="50"/>
        <v>25</v>
      </c>
      <c r="N84" s="239">
        <f t="shared" si="50"/>
        <v>413</v>
      </c>
      <c r="O84" s="239">
        <f t="shared" si="50"/>
        <v>2</v>
      </c>
      <c r="P84" s="239">
        <f t="shared" si="50"/>
        <v>0</v>
      </c>
      <c r="Q84" s="239">
        <f t="shared" si="50"/>
        <v>543</v>
      </c>
      <c r="R84" s="239">
        <f t="shared" si="50"/>
        <v>5</v>
      </c>
      <c r="S84" s="239">
        <f t="shared" si="50"/>
        <v>2</v>
      </c>
      <c r="T84" s="239">
        <f t="shared" si="24"/>
        <v>965</v>
      </c>
      <c r="U84" s="240">
        <f t="shared" si="25"/>
        <v>0.6220400728597449</v>
      </c>
    </row>
    <row r="85" spans="1:21" s="79" customFormat="1" ht="13.5" customHeight="1">
      <c r="A85" s="107" t="s">
        <v>13</v>
      </c>
      <c r="B85" s="108" t="s">
        <v>237</v>
      </c>
      <c r="C85" s="109">
        <v>0</v>
      </c>
      <c r="D85" s="137">
        <f t="shared" si="46"/>
        <v>0</v>
      </c>
      <c r="E85" s="109">
        <v>0</v>
      </c>
      <c r="F85" s="109">
        <v>0</v>
      </c>
      <c r="G85" s="109">
        <v>0</v>
      </c>
      <c r="H85" s="109">
        <v>0</v>
      </c>
      <c r="I85" s="137">
        <f t="shared" si="47"/>
        <v>0</v>
      </c>
      <c r="J85" s="137">
        <f t="shared" si="48"/>
        <v>0</v>
      </c>
      <c r="K85" s="137">
        <f t="shared" si="49"/>
        <v>0</v>
      </c>
      <c r="L85" s="109">
        <v>0</v>
      </c>
      <c r="M85" s="109">
        <v>0</v>
      </c>
      <c r="N85" s="109">
        <v>0</v>
      </c>
      <c r="O85" s="109">
        <v>0</v>
      </c>
      <c r="P85" s="110">
        <v>0</v>
      </c>
      <c r="Q85" s="110">
        <v>0</v>
      </c>
      <c r="R85" s="110">
        <v>0</v>
      </c>
      <c r="S85" s="110">
        <v>0</v>
      </c>
      <c r="T85" s="137">
        <f t="shared" si="24"/>
        <v>0</v>
      </c>
      <c r="U85" s="236">
        <f t="shared" si="25"/>
      </c>
    </row>
    <row r="86" spans="1:21" s="79" customFormat="1" ht="13.5" customHeight="1">
      <c r="A86" s="107" t="s">
        <v>14</v>
      </c>
      <c r="B86" s="108" t="s">
        <v>236</v>
      </c>
      <c r="C86" s="109">
        <v>79</v>
      </c>
      <c r="D86" s="137">
        <f t="shared" si="46"/>
        <v>275</v>
      </c>
      <c r="E86" s="109">
        <v>121</v>
      </c>
      <c r="F86" s="109">
        <v>154</v>
      </c>
      <c r="G86" s="109">
        <v>1</v>
      </c>
      <c r="H86" s="109">
        <v>0</v>
      </c>
      <c r="I86" s="137">
        <f t="shared" si="47"/>
        <v>274</v>
      </c>
      <c r="J86" s="137">
        <f t="shared" si="48"/>
        <v>172</v>
      </c>
      <c r="K86" s="137">
        <f t="shared" si="49"/>
        <v>93</v>
      </c>
      <c r="L86" s="109">
        <v>93</v>
      </c>
      <c r="M86" s="109">
        <v>0</v>
      </c>
      <c r="N86" s="109">
        <v>79</v>
      </c>
      <c r="O86" s="109">
        <v>0</v>
      </c>
      <c r="P86" s="110">
        <v>0</v>
      </c>
      <c r="Q86" s="110">
        <v>101</v>
      </c>
      <c r="R86" s="110">
        <v>1</v>
      </c>
      <c r="S86" s="110">
        <v>0</v>
      </c>
      <c r="T86" s="137">
        <f t="shared" si="24"/>
        <v>181</v>
      </c>
      <c r="U86" s="236">
        <f t="shared" si="25"/>
        <v>0.5406976744186046</v>
      </c>
    </row>
    <row r="87" spans="1:21" s="79" customFormat="1" ht="13.5" customHeight="1">
      <c r="A87" s="107" t="s">
        <v>19</v>
      </c>
      <c r="B87" s="108" t="s">
        <v>238</v>
      </c>
      <c r="C87" s="109">
        <v>90</v>
      </c>
      <c r="D87" s="137">
        <f t="shared" si="46"/>
        <v>331</v>
      </c>
      <c r="E87" s="109">
        <v>143</v>
      </c>
      <c r="F87" s="109">
        <v>188</v>
      </c>
      <c r="G87" s="109">
        <v>0</v>
      </c>
      <c r="H87" s="109">
        <v>0</v>
      </c>
      <c r="I87" s="137">
        <f t="shared" si="47"/>
        <v>331</v>
      </c>
      <c r="J87" s="137">
        <f t="shared" si="48"/>
        <v>232</v>
      </c>
      <c r="K87" s="137">
        <f t="shared" si="49"/>
        <v>163</v>
      </c>
      <c r="L87" s="109">
        <v>159</v>
      </c>
      <c r="M87" s="109">
        <v>4</v>
      </c>
      <c r="N87" s="109">
        <v>69</v>
      </c>
      <c r="O87" s="109">
        <v>0</v>
      </c>
      <c r="P87" s="110">
        <v>0</v>
      </c>
      <c r="Q87" s="110">
        <v>96</v>
      </c>
      <c r="R87" s="110">
        <v>2</v>
      </c>
      <c r="S87" s="110">
        <v>1</v>
      </c>
      <c r="T87" s="137">
        <f t="shared" si="24"/>
        <v>168</v>
      </c>
      <c r="U87" s="236">
        <f t="shared" si="25"/>
        <v>0.7025862068965517</v>
      </c>
    </row>
    <row r="88" spans="1:21" s="79" customFormat="1" ht="13.5" customHeight="1">
      <c r="A88" s="107" t="s">
        <v>21</v>
      </c>
      <c r="B88" s="108" t="s">
        <v>239</v>
      </c>
      <c r="C88" s="109">
        <v>98</v>
      </c>
      <c r="D88" s="137">
        <f t="shared" si="46"/>
        <v>372</v>
      </c>
      <c r="E88" s="109">
        <v>167</v>
      </c>
      <c r="F88" s="109">
        <v>205</v>
      </c>
      <c r="G88" s="109">
        <v>4</v>
      </c>
      <c r="H88" s="109">
        <v>0</v>
      </c>
      <c r="I88" s="137">
        <f t="shared" si="47"/>
        <v>368</v>
      </c>
      <c r="J88" s="137">
        <f t="shared" si="48"/>
        <v>257</v>
      </c>
      <c r="K88" s="137">
        <f t="shared" si="49"/>
        <v>164</v>
      </c>
      <c r="L88" s="109">
        <v>161</v>
      </c>
      <c r="M88" s="109">
        <v>3</v>
      </c>
      <c r="N88" s="109">
        <v>91</v>
      </c>
      <c r="O88" s="109">
        <v>2</v>
      </c>
      <c r="P88" s="110">
        <v>0</v>
      </c>
      <c r="Q88" s="110">
        <v>109</v>
      </c>
      <c r="R88" s="110">
        <v>1</v>
      </c>
      <c r="S88" s="110">
        <v>1</v>
      </c>
      <c r="T88" s="137">
        <f t="shared" si="24"/>
        <v>204</v>
      </c>
      <c r="U88" s="236">
        <f t="shared" si="25"/>
        <v>0.6381322957198443</v>
      </c>
    </row>
    <row r="89" spans="1:21" s="79" customFormat="1" ht="13.5" customHeight="1">
      <c r="A89" s="107" t="s">
        <v>22</v>
      </c>
      <c r="B89" s="108" t="s">
        <v>240</v>
      </c>
      <c r="C89" s="109">
        <v>90</v>
      </c>
      <c r="D89" s="137">
        <f t="shared" si="46"/>
        <v>406</v>
      </c>
      <c r="E89" s="109">
        <v>215</v>
      </c>
      <c r="F89" s="109">
        <v>191</v>
      </c>
      <c r="G89" s="109">
        <v>7</v>
      </c>
      <c r="H89" s="109">
        <v>0</v>
      </c>
      <c r="I89" s="137">
        <f t="shared" si="47"/>
        <v>399</v>
      </c>
      <c r="J89" s="137">
        <f t="shared" si="48"/>
        <v>251</v>
      </c>
      <c r="K89" s="137">
        <f t="shared" si="49"/>
        <v>140</v>
      </c>
      <c r="L89" s="109">
        <v>123</v>
      </c>
      <c r="M89" s="109">
        <v>17</v>
      </c>
      <c r="N89" s="109">
        <v>111</v>
      </c>
      <c r="O89" s="109">
        <v>0</v>
      </c>
      <c r="P89" s="110">
        <v>0</v>
      </c>
      <c r="Q89" s="110">
        <v>147</v>
      </c>
      <c r="R89" s="110">
        <v>1</v>
      </c>
      <c r="S89" s="110">
        <v>0</v>
      </c>
      <c r="T89" s="137">
        <f t="shared" si="24"/>
        <v>259</v>
      </c>
      <c r="U89" s="236">
        <f t="shared" si="25"/>
        <v>0.5577689243027888</v>
      </c>
    </row>
    <row r="90" spans="1:21" s="79" customFormat="1" ht="13.5" customHeight="1">
      <c r="A90" s="107" t="s">
        <v>23</v>
      </c>
      <c r="B90" s="108" t="s">
        <v>241</v>
      </c>
      <c r="C90" s="109">
        <v>92</v>
      </c>
      <c r="D90" s="137">
        <f t="shared" si="46"/>
        <v>276</v>
      </c>
      <c r="E90" s="109">
        <v>98</v>
      </c>
      <c r="F90" s="109">
        <v>178</v>
      </c>
      <c r="G90" s="109">
        <v>0</v>
      </c>
      <c r="H90" s="109">
        <v>0</v>
      </c>
      <c r="I90" s="137">
        <f t="shared" si="47"/>
        <v>276</v>
      </c>
      <c r="J90" s="137">
        <f t="shared" si="48"/>
        <v>186</v>
      </c>
      <c r="K90" s="137">
        <f t="shared" si="49"/>
        <v>123</v>
      </c>
      <c r="L90" s="109">
        <v>122</v>
      </c>
      <c r="M90" s="109">
        <v>1</v>
      </c>
      <c r="N90" s="109">
        <v>63</v>
      </c>
      <c r="O90" s="109">
        <v>0</v>
      </c>
      <c r="P90" s="110">
        <v>0</v>
      </c>
      <c r="Q90" s="110">
        <v>90</v>
      </c>
      <c r="R90" s="110">
        <v>0</v>
      </c>
      <c r="S90" s="110">
        <v>0</v>
      </c>
      <c r="T90" s="137">
        <f t="shared" si="24"/>
        <v>153</v>
      </c>
      <c r="U90" s="236">
        <f t="shared" si="25"/>
        <v>0.6612903225806451</v>
      </c>
    </row>
    <row r="91" spans="1:21" s="79" customFormat="1" ht="13.5" customHeight="1">
      <c r="A91" s="107" t="s">
        <v>9</v>
      </c>
      <c r="B91" s="108" t="s">
        <v>11</v>
      </c>
      <c r="C91" s="109"/>
      <c r="D91" s="137">
        <f t="shared" si="46"/>
        <v>0</v>
      </c>
      <c r="E91" s="109"/>
      <c r="F91" s="109"/>
      <c r="G91" s="109"/>
      <c r="H91" s="109"/>
      <c r="I91" s="137">
        <f t="shared" si="47"/>
        <v>0</v>
      </c>
      <c r="J91" s="137">
        <f t="shared" si="48"/>
        <v>0</v>
      </c>
      <c r="K91" s="137">
        <f t="shared" si="49"/>
        <v>0</v>
      </c>
      <c r="L91" s="109"/>
      <c r="M91" s="109"/>
      <c r="N91" s="109"/>
      <c r="O91" s="109"/>
      <c r="P91" s="110"/>
      <c r="Q91" s="110"/>
      <c r="R91" s="110"/>
      <c r="S91" s="110"/>
      <c r="T91" s="137">
        <f t="shared" si="24"/>
        <v>0</v>
      </c>
      <c r="U91" s="236">
        <f t="shared" si="25"/>
      </c>
    </row>
    <row r="92" spans="1:21" s="78" customFormat="1" ht="13.5" customHeight="1">
      <c r="A92" s="135" t="s">
        <v>213</v>
      </c>
      <c r="B92" s="136" t="s">
        <v>214</v>
      </c>
      <c r="C92" s="239">
        <f>SUM(C93:C100)</f>
        <v>487</v>
      </c>
      <c r="D92" s="239">
        <f t="shared" si="46"/>
        <v>1243</v>
      </c>
      <c r="E92" s="239">
        <f>SUM(E93:E100)</f>
        <v>476</v>
      </c>
      <c r="F92" s="239">
        <f>SUM(F93:F100)</f>
        <v>767</v>
      </c>
      <c r="G92" s="239">
        <f>SUM(G93:G100)</f>
        <v>17</v>
      </c>
      <c r="H92" s="239">
        <f>SUM(H93:H100)</f>
        <v>0</v>
      </c>
      <c r="I92" s="239">
        <f t="shared" si="47"/>
        <v>1226</v>
      </c>
      <c r="J92" s="239">
        <f t="shared" si="48"/>
        <v>931</v>
      </c>
      <c r="K92" s="239">
        <f t="shared" si="49"/>
        <v>635</v>
      </c>
      <c r="L92" s="239">
        <f aca="true" t="shared" si="51" ref="L92:S92">SUM(L93:L100)</f>
        <v>625</v>
      </c>
      <c r="M92" s="239">
        <f t="shared" si="51"/>
        <v>10</v>
      </c>
      <c r="N92" s="239">
        <f t="shared" si="51"/>
        <v>294</v>
      </c>
      <c r="O92" s="239">
        <f t="shared" si="51"/>
        <v>1</v>
      </c>
      <c r="P92" s="239">
        <f t="shared" si="51"/>
        <v>1</v>
      </c>
      <c r="Q92" s="239">
        <f t="shared" si="51"/>
        <v>277</v>
      </c>
      <c r="R92" s="239">
        <f t="shared" si="51"/>
        <v>18</v>
      </c>
      <c r="S92" s="239">
        <f t="shared" si="51"/>
        <v>0</v>
      </c>
      <c r="T92" s="239">
        <f t="shared" si="24"/>
        <v>591</v>
      </c>
      <c r="U92" s="240">
        <f t="shared" si="25"/>
        <v>0.682062298603652</v>
      </c>
    </row>
    <row r="93" spans="1:21" s="79" customFormat="1" ht="13.5" customHeight="1">
      <c r="A93" s="107">
        <v>1</v>
      </c>
      <c r="B93" s="108" t="s">
        <v>310</v>
      </c>
      <c r="C93" s="109">
        <v>112</v>
      </c>
      <c r="D93" s="137">
        <f t="shared" si="46"/>
        <v>159</v>
      </c>
      <c r="E93" s="109">
        <v>0</v>
      </c>
      <c r="F93" s="109">
        <v>159</v>
      </c>
      <c r="G93" s="109">
        <v>4</v>
      </c>
      <c r="H93" s="109"/>
      <c r="I93" s="137">
        <f t="shared" si="47"/>
        <v>155</v>
      </c>
      <c r="J93" s="137">
        <f t="shared" si="48"/>
        <v>148</v>
      </c>
      <c r="K93" s="137">
        <f t="shared" si="49"/>
        <v>105</v>
      </c>
      <c r="L93" s="109">
        <v>105</v>
      </c>
      <c r="M93" s="109">
        <v>0</v>
      </c>
      <c r="N93" s="109">
        <v>43</v>
      </c>
      <c r="O93" s="109">
        <v>0</v>
      </c>
      <c r="P93" s="110">
        <v>0</v>
      </c>
      <c r="Q93" s="110">
        <v>7</v>
      </c>
      <c r="R93" s="110">
        <v>0</v>
      </c>
      <c r="S93" s="110">
        <v>0</v>
      </c>
      <c r="T93" s="137">
        <f t="shared" si="24"/>
        <v>50</v>
      </c>
      <c r="U93" s="236">
        <f t="shared" si="25"/>
        <v>0.7094594594594594</v>
      </c>
    </row>
    <row r="94" spans="1:21" s="79" customFormat="1" ht="13.5" customHeight="1">
      <c r="A94" s="107">
        <v>2</v>
      </c>
      <c r="B94" s="108" t="s">
        <v>243</v>
      </c>
      <c r="C94" s="109">
        <v>94</v>
      </c>
      <c r="D94" s="137">
        <f t="shared" si="46"/>
        <v>301</v>
      </c>
      <c r="E94" s="109">
        <v>141</v>
      </c>
      <c r="F94" s="109">
        <v>160</v>
      </c>
      <c r="G94" s="109">
        <v>2</v>
      </c>
      <c r="H94" s="109"/>
      <c r="I94" s="137">
        <f t="shared" si="47"/>
        <v>299</v>
      </c>
      <c r="J94" s="137">
        <f t="shared" si="48"/>
        <v>201</v>
      </c>
      <c r="K94" s="137">
        <f t="shared" si="49"/>
        <v>134</v>
      </c>
      <c r="L94" s="109">
        <v>130</v>
      </c>
      <c r="M94" s="109">
        <v>4</v>
      </c>
      <c r="N94" s="109">
        <v>67</v>
      </c>
      <c r="O94" s="109">
        <v>0</v>
      </c>
      <c r="P94" s="110">
        <v>0</v>
      </c>
      <c r="Q94" s="110">
        <v>89</v>
      </c>
      <c r="R94" s="110">
        <v>9</v>
      </c>
      <c r="S94" s="110">
        <v>0</v>
      </c>
      <c r="T94" s="137">
        <f t="shared" si="24"/>
        <v>165</v>
      </c>
      <c r="U94" s="236">
        <f t="shared" si="25"/>
        <v>0.6666666666666666</v>
      </c>
    </row>
    <row r="95" spans="1:21" s="79" customFormat="1" ht="13.5" customHeight="1">
      <c r="A95" s="107">
        <v>3</v>
      </c>
      <c r="B95" s="108" t="s">
        <v>301</v>
      </c>
      <c r="C95" s="109">
        <v>92</v>
      </c>
      <c r="D95" s="137">
        <f t="shared" si="46"/>
        <v>262</v>
      </c>
      <c r="E95" s="109">
        <v>97</v>
      </c>
      <c r="F95" s="109">
        <v>165</v>
      </c>
      <c r="G95" s="109">
        <v>3</v>
      </c>
      <c r="H95" s="109"/>
      <c r="I95" s="137">
        <f t="shared" si="47"/>
        <v>259</v>
      </c>
      <c r="J95" s="137">
        <f t="shared" si="48"/>
        <v>206</v>
      </c>
      <c r="K95" s="137">
        <f t="shared" si="49"/>
        <v>132</v>
      </c>
      <c r="L95" s="109">
        <v>131</v>
      </c>
      <c r="M95" s="109">
        <v>1</v>
      </c>
      <c r="N95" s="109">
        <v>74</v>
      </c>
      <c r="O95" s="109">
        <v>0</v>
      </c>
      <c r="P95" s="110">
        <v>0</v>
      </c>
      <c r="Q95" s="110">
        <v>53</v>
      </c>
      <c r="R95" s="110">
        <v>0</v>
      </c>
      <c r="S95" s="110">
        <v>0</v>
      </c>
      <c r="T95" s="137">
        <f t="shared" si="24"/>
        <v>127</v>
      </c>
      <c r="U95" s="236">
        <f t="shared" si="25"/>
        <v>0.6407766990291263</v>
      </c>
    </row>
    <row r="96" spans="1:21" s="79" customFormat="1" ht="13.5" customHeight="1">
      <c r="A96" s="107">
        <v>4</v>
      </c>
      <c r="B96" s="108" t="s">
        <v>242</v>
      </c>
      <c r="C96" s="109">
        <v>42</v>
      </c>
      <c r="D96" s="137">
        <f t="shared" si="46"/>
        <v>150</v>
      </c>
      <c r="E96" s="109">
        <v>80</v>
      </c>
      <c r="F96" s="109">
        <v>70</v>
      </c>
      <c r="G96" s="109">
        <v>0</v>
      </c>
      <c r="H96" s="109"/>
      <c r="I96" s="137">
        <f t="shared" si="47"/>
        <v>150</v>
      </c>
      <c r="J96" s="137">
        <f t="shared" si="48"/>
        <v>109</v>
      </c>
      <c r="K96" s="137">
        <f t="shared" si="49"/>
        <v>70</v>
      </c>
      <c r="L96" s="109">
        <v>70</v>
      </c>
      <c r="M96" s="109">
        <v>0</v>
      </c>
      <c r="N96" s="109">
        <v>38</v>
      </c>
      <c r="O96" s="109">
        <v>1</v>
      </c>
      <c r="P96" s="110">
        <v>0</v>
      </c>
      <c r="Q96" s="110">
        <v>34</v>
      </c>
      <c r="R96" s="110">
        <v>7</v>
      </c>
      <c r="S96" s="110">
        <v>0</v>
      </c>
      <c r="T96" s="137">
        <f t="shared" si="24"/>
        <v>80</v>
      </c>
      <c r="U96" s="236">
        <f t="shared" si="25"/>
        <v>0.6422018348623854</v>
      </c>
    </row>
    <row r="97" spans="1:21" s="79" customFormat="1" ht="13.5" customHeight="1">
      <c r="A97" s="107">
        <v>5</v>
      </c>
      <c r="B97" s="108" t="s">
        <v>302</v>
      </c>
      <c r="C97" s="109">
        <v>78</v>
      </c>
      <c r="D97" s="137">
        <f t="shared" si="46"/>
        <v>198</v>
      </c>
      <c r="E97" s="109">
        <v>86</v>
      </c>
      <c r="F97" s="109">
        <v>112</v>
      </c>
      <c r="G97" s="109">
        <v>0</v>
      </c>
      <c r="H97" s="109"/>
      <c r="I97" s="137">
        <f t="shared" si="47"/>
        <v>198</v>
      </c>
      <c r="J97" s="137">
        <f t="shared" si="48"/>
        <v>151</v>
      </c>
      <c r="K97" s="137">
        <f t="shared" si="49"/>
        <v>101</v>
      </c>
      <c r="L97" s="109">
        <v>98</v>
      </c>
      <c r="M97" s="109">
        <v>3</v>
      </c>
      <c r="N97" s="109">
        <v>50</v>
      </c>
      <c r="O97" s="109">
        <v>0</v>
      </c>
      <c r="P97" s="110">
        <v>0</v>
      </c>
      <c r="Q97" s="110">
        <v>45</v>
      </c>
      <c r="R97" s="110">
        <v>2</v>
      </c>
      <c r="S97" s="110">
        <v>0</v>
      </c>
      <c r="T97" s="137">
        <f t="shared" si="24"/>
        <v>97</v>
      </c>
      <c r="U97" s="236">
        <f t="shared" si="25"/>
        <v>0.6688741721854304</v>
      </c>
    </row>
    <row r="98" spans="1:21" s="79" customFormat="1" ht="13.5" customHeight="1">
      <c r="A98" s="107">
        <v>6</v>
      </c>
      <c r="B98" s="108" t="s">
        <v>303</v>
      </c>
      <c r="C98" s="109">
        <v>58</v>
      </c>
      <c r="D98" s="137">
        <f>E98+F98</f>
        <v>162</v>
      </c>
      <c r="E98" s="109">
        <v>72</v>
      </c>
      <c r="F98" s="109">
        <v>90</v>
      </c>
      <c r="G98" s="109">
        <v>8</v>
      </c>
      <c r="H98" s="109"/>
      <c r="I98" s="137">
        <f>J98+Q98+R98+S98</f>
        <v>154</v>
      </c>
      <c r="J98" s="137">
        <f>SUM(K98,N98:P98)</f>
        <v>105</v>
      </c>
      <c r="K98" s="137">
        <f>L98+M98</f>
        <v>82</v>
      </c>
      <c r="L98" s="109">
        <v>80</v>
      </c>
      <c r="M98" s="109">
        <v>2</v>
      </c>
      <c r="N98" s="109">
        <v>22</v>
      </c>
      <c r="O98" s="109">
        <v>0</v>
      </c>
      <c r="P98" s="110">
        <v>1</v>
      </c>
      <c r="Q98" s="110">
        <v>49</v>
      </c>
      <c r="R98" s="110">
        <v>0</v>
      </c>
      <c r="S98" s="110">
        <v>0</v>
      </c>
      <c r="T98" s="137">
        <f>SUM(N98:S98)</f>
        <v>72</v>
      </c>
      <c r="U98" s="236">
        <f>IF(J98&lt;&gt;0,K98/J98,"")</f>
        <v>0.780952380952381</v>
      </c>
    </row>
    <row r="99" spans="1:21" s="79" customFormat="1" ht="13.5" customHeight="1">
      <c r="A99" s="107">
        <v>7</v>
      </c>
      <c r="B99" s="108" t="s">
        <v>317</v>
      </c>
      <c r="C99" s="109">
        <v>11</v>
      </c>
      <c r="D99" s="137">
        <f t="shared" si="46"/>
        <v>11</v>
      </c>
      <c r="E99" s="109">
        <v>0</v>
      </c>
      <c r="F99" s="109">
        <v>11</v>
      </c>
      <c r="G99" s="109">
        <v>0</v>
      </c>
      <c r="H99" s="109"/>
      <c r="I99" s="137">
        <f t="shared" si="47"/>
        <v>11</v>
      </c>
      <c r="J99" s="137">
        <f t="shared" si="48"/>
        <v>11</v>
      </c>
      <c r="K99" s="137">
        <f t="shared" si="49"/>
        <v>11</v>
      </c>
      <c r="L99" s="109">
        <v>11</v>
      </c>
      <c r="M99" s="109">
        <v>0</v>
      </c>
      <c r="N99" s="109">
        <v>0</v>
      </c>
      <c r="O99" s="109">
        <v>0</v>
      </c>
      <c r="P99" s="110">
        <v>0</v>
      </c>
      <c r="Q99" s="110">
        <v>0</v>
      </c>
      <c r="R99" s="110">
        <v>0</v>
      </c>
      <c r="S99" s="110">
        <v>0</v>
      </c>
      <c r="T99" s="137">
        <f t="shared" si="24"/>
        <v>0</v>
      </c>
      <c r="U99" s="236">
        <f t="shared" si="25"/>
        <v>1</v>
      </c>
    </row>
    <row r="100" spans="1:21" s="79" customFormat="1" ht="13.5" customHeight="1">
      <c r="A100" s="107" t="s">
        <v>9</v>
      </c>
      <c r="B100" s="108"/>
      <c r="C100" s="109"/>
      <c r="D100" s="137"/>
      <c r="E100" s="109">
        <v>0</v>
      </c>
      <c r="F100" s="109">
        <v>0</v>
      </c>
      <c r="G100" s="109">
        <v>0</v>
      </c>
      <c r="H100" s="109"/>
      <c r="I100" s="137"/>
      <c r="J100" s="137"/>
      <c r="K100" s="137"/>
      <c r="L100" s="109">
        <v>0</v>
      </c>
      <c r="M100" s="109">
        <v>0</v>
      </c>
      <c r="N100" s="109">
        <v>0</v>
      </c>
      <c r="O100" s="109">
        <v>0</v>
      </c>
      <c r="P100" s="110">
        <v>0</v>
      </c>
      <c r="Q100" s="110">
        <v>0</v>
      </c>
      <c r="R100" s="110">
        <v>0</v>
      </c>
      <c r="S100" s="110">
        <v>0</v>
      </c>
      <c r="T100" s="137">
        <f t="shared" si="24"/>
        <v>0</v>
      </c>
      <c r="U100" s="236">
        <f t="shared" si="25"/>
      </c>
    </row>
    <row r="101" spans="1:21" s="78" customFormat="1" ht="17.25" customHeight="1">
      <c r="A101" s="135" t="s">
        <v>215</v>
      </c>
      <c r="B101" s="136" t="s">
        <v>216</v>
      </c>
      <c r="C101" s="239">
        <f>SUM(C102:C108)</f>
        <v>536</v>
      </c>
      <c r="D101" s="239">
        <f>E101+F101</f>
        <v>1753</v>
      </c>
      <c r="E101" s="239">
        <f>SUM(E102:E108)</f>
        <v>849</v>
      </c>
      <c r="F101" s="239">
        <f>SUM(F102:F108)</f>
        <v>904</v>
      </c>
      <c r="G101" s="239">
        <f>SUM(G102:G108)</f>
        <v>2</v>
      </c>
      <c r="H101" s="239">
        <f>SUM(H102:H108)</f>
        <v>0</v>
      </c>
      <c r="I101" s="239">
        <f>J101+Q101+R101+S101</f>
        <v>1751</v>
      </c>
      <c r="J101" s="239">
        <f>SUM(K101,N101:P101)</f>
        <v>1145</v>
      </c>
      <c r="K101" s="239">
        <f>L101+M101</f>
        <v>588</v>
      </c>
      <c r="L101" s="239">
        <f aca="true" t="shared" si="52" ref="L101:S101">SUM(L102:L108)</f>
        <v>573</v>
      </c>
      <c r="M101" s="239">
        <f t="shared" si="52"/>
        <v>15</v>
      </c>
      <c r="N101" s="239">
        <f t="shared" si="52"/>
        <v>557</v>
      </c>
      <c r="O101" s="239">
        <f t="shared" si="52"/>
        <v>0</v>
      </c>
      <c r="P101" s="239">
        <f t="shared" si="52"/>
        <v>0</v>
      </c>
      <c r="Q101" s="239">
        <f t="shared" si="52"/>
        <v>589</v>
      </c>
      <c r="R101" s="239">
        <f t="shared" si="52"/>
        <v>10</v>
      </c>
      <c r="S101" s="239">
        <f t="shared" si="52"/>
        <v>7</v>
      </c>
      <c r="T101" s="239">
        <f t="shared" si="24"/>
        <v>1163</v>
      </c>
      <c r="U101" s="240">
        <f t="shared" si="25"/>
        <v>0.5135371179039301</v>
      </c>
    </row>
    <row r="102" spans="1:21" s="79" customFormat="1" ht="13.5" customHeight="1">
      <c r="A102" s="107" t="s">
        <v>13</v>
      </c>
      <c r="B102" s="108" t="s">
        <v>271</v>
      </c>
      <c r="C102" s="109">
        <v>49</v>
      </c>
      <c r="D102" s="137">
        <f aca="true" t="shared" si="53" ref="D102:D107">E102+F102</f>
        <v>256</v>
      </c>
      <c r="E102" s="109">
        <v>178</v>
      </c>
      <c r="F102" s="109">
        <v>78</v>
      </c>
      <c r="G102" s="109"/>
      <c r="H102" s="109"/>
      <c r="I102" s="137">
        <f aca="true" t="shared" si="54" ref="I102:I107">J102+Q102+R102+S102</f>
        <v>256</v>
      </c>
      <c r="J102" s="137">
        <f aca="true" t="shared" si="55" ref="J102:J107">SUM(K102,N102:P102)</f>
        <v>119</v>
      </c>
      <c r="K102" s="137">
        <f aca="true" t="shared" si="56" ref="K102:K107">L102+M102</f>
        <v>57</v>
      </c>
      <c r="L102" s="109">
        <v>57</v>
      </c>
      <c r="M102" s="109">
        <v>0</v>
      </c>
      <c r="N102" s="109">
        <v>62</v>
      </c>
      <c r="O102" s="109"/>
      <c r="P102" s="110"/>
      <c r="Q102" s="110">
        <v>136</v>
      </c>
      <c r="R102" s="110">
        <v>1</v>
      </c>
      <c r="S102" s="110"/>
      <c r="T102" s="137">
        <f t="shared" si="24"/>
        <v>199</v>
      </c>
      <c r="U102" s="236">
        <f t="shared" si="25"/>
        <v>0.4789915966386555</v>
      </c>
    </row>
    <row r="103" spans="1:21" s="79" customFormat="1" ht="13.5" customHeight="1">
      <c r="A103" s="107" t="s">
        <v>14</v>
      </c>
      <c r="B103" s="108" t="s">
        <v>275</v>
      </c>
      <c r="C103" s="109">
        <v>108</v>
      </c>
      <c r="D103" s="137">
        <f t="shared" si="53"/>
        <v>352</v>
      </c>
      <c r="E103" s="109">
        <v>145</v>
      </c>
      <c r="F103" s="109">
        <v>207</v>
      </c>
      <c r="G103" s="109"/>
      <c r="H103" s="109"/>
      <c r="I103" s="137">
        <f t="shared" si="54"/>
        <v>352</v>
      </c>
      <c r="J103" s="137">
        <f t="shared" si="55"/>
        <v>238</v>
      </c>
      <c r="K103" s="137">
        <f t="shared" si="56"/>
        <v>119</v>
      </c>
      <c r="L103" s="109">
        <v>117</v>
      </c>
      <c r="M103" s="109">
        <v>2</v>
      </c>
      <c r="N103" s="109">
        <v>119</v>
      </c>
      <c r="O103" s="109"/>
      <c r="P103" s="110"/>
      <c r="Q103" s="110">
        <v>113</v>
      </c>
      <c r="R103" s="110">
        <v>1</v>
      </c>
      <c r="S103" s="110"/>
      <c r="T103" s="137">
        <f t="shared" si="24"/>
        <v>233</v>
      </c>
      <c r="U103" s="236">
        <f t="shared" si="25"/>
        <v>0.5</v>
      </c>
    </row>
    <row r="104" spans="1:21" s="79" customFormat="1" ht="13.5" customHeight="1">
      <c r="A104" s="107" t="s">
        <v>19</v>
      </c>
      <c r="B104" s="108" t="s">
        <v>272</v>
      </c>
      <c r="C104" s="109">
        <v>72</v>
      </c>
      <c r="D104" s="137">
        <f t="shared" si="53"/>
        <v>194</v>
      </c>
      <c r="E104" s="109">
        <v>64</v>
      </c>
      <c r="F104" s="109">
        <v>130</v>
      </c>
      <c r="G104" s="109">
        <v>2</v>
      </c>
      <c r="H104" s="109"/>
      <c r="I104" s="137">
        <f t="shared" si="54"/>
        <v>192</v>
      </c>
      <c r="J104" s="137">
        <f t="shared" si="55"/>
        <v>155</v>
      </c>
      <c r="K104" s="137">
        <f t="shared" si="56"/>
        <v>79</v>
      </c>
      <c r="L104" s="109">
        <v>78</v>
      </c>
      <c r="M104" s="109">
        <v>1</v>
      </c>
      <c r="N104" s="109">
        <v>76</v>
      </c>
      <c r="O104" s="109"/>
      <c r="P104" s="110"/>
      <c r="Q104" s="110">
        <v>37</v>
      </c>
      <c r="R104" s="110"/>
      <c r="S104" s="110"/>
      <c r="T104" s="137">
        <f t="shared" si="24"/>
        <v>113</v>
      </c>
      <c r="U104" s="236">
        <f t="shared" si="25"/>
        <v>0.5096774193548387</v>
      </c>
    </row>
    <row r="105" spans="1:21" s="79" customFormat="1" ht="13.5" customHeight="1">
      <c r="A105" s="107" t="s">
        <v>21</v>
      </c>
      <c r="B105" s="108" t="s">
        <v>273</v>
      </c>
      <c r="C105" s="109">
        <v>74</v>
      </c>
      <c r="D105" s="137">
        <f t="shared" si="53"/>
        <v>307</v>
      </c>
      <c r="E105" s="109">
        <v>197</v>
      </c>
      <c r="F105" s="109">
        <v>110</v>
      </c>
      <c r="G105" s="109"/>
      <c r="H105" s="109"/>
      <c r="I105" s="137">
        <f t="shared" si="54"/>
        <v>307</v>
      </c>
      <c r="J105" s="137">
        <f t="shared" si="55"/>
        <v>161</v>
      </c>
      <c r="K105" s="137">
        <f t="shared" si="56"/>
        <v>78</v>
      </c>
      <c r="L105" s="109">
        <v>78</v>
      </c>
      <c r="M105" s="109">
        <v>0</v>
      </c>
      <c r="N105" s="109">
        <v>83</v>
      </c>
      <c r="O105" s="109"/>
      <c r="P105" s="110"/>
      <c r="Q105" s="110">
        <v>146</v>
      </c>
      <c r="R105" s="110"/>
      <c r="S105" s="110"/>
      <c r="T105" s="137">
        <f t="shared" si="24"/>
        <v>229</v>
      </c>
      <c r="U105" s="236">
        <f t="shared" si="25"/>
        <v>0.484472049689441</v>
      </c>
    </row>
    <row r="106" spans="1:21" s="79" customFormat="1" ht="13.5" customHeight="1">
      <c r="A106" s="107" t="s">
        <v>22</v>
      </c>
      <c r="B106" s="108" t="s">
        <v>274</v>
      </c>
      <c r="C106" s="109">
        <v>128</v>
      </c>
      <c r="D106" s="137">
        <f t="shared" si="53"/>
        <v>420</v>
      </c>
      <c r="E106" s="109">
        <v>189</v>
      </c>
      <c r="F106" s="109">
        <v>231</v>
      </c>
      <c r="G106" s="109"/>
      <c r="H106" s="109"/>
      <c r="I106" s="137">
        <f t="shared" si="54"/>
        <v>420</v>
      </c>
      <c r="J106" s="137">
        <f t="shared" si="55"/>
        <v>299</v>
      </c>
      <c r="K106" s="137">
        <f t="shared" si="56"/>
        <v>136</v>
      </c>
      <c r="L106" s="109">
        <v>133</v>
      </c>
      <c r="M106" s="109">
        <v>3</v>
      </c>
      <c r="N106" s="109">
        <v>163</v>
      </c>
      <c r="O106" s="109"/>
      <c r="P106" s="110"/>
      <c r="Q106" s="110">
        <v>118</v>
      </c>
      <c r="R106" s="110"/>
      <c r="S106" s="110">
        <v>3</v>
      </c>
      <c r="T106" s="137">
        <f t="shared" si="24"/>
        <v>284</v>
      </c>
      <c r="U106" s="236">
        <f t="shared" si="25"/>
        <v>0.45484949832775917</v>
      </c>
    </row>
    <row r="107" spans="1:21" s="79" customFormat="1" ht="13.5" customHeight="1">
      <c r="A107" s="107" t="s">
        <v>23</v>
      </c>
      <c r="B107" s="108" t="s">
        <v>276</v>
      </c>
      <c r="C107" s="109">
        <v>105</v>
      </c>
      <c r="D107" s="137">
        <f t="shared" si="53"/>
        <v>224</v>
      </c>
      <c r="E107" s="109">
        <v>76</v>
      </c>
      <c r="F107" s="109">
        <v>148</v>
      </c>
      <c r="G107" s="109"/>
      <c r="H107" s="109"/>
      <c r="I107" s="137">
        <f t="shared" si="54"/>
        <v>224</v>
      </c>
      <c r="J107" s="137">
        <f t="shared" si="55"/>
        <v>173</v>
      </c>
      <c r="K107" s="137">
        <f t="shared" si="56"/>
        <v>119</v>
      </c>
      <c r="L107" s="109">
        <v>110</v>
      </c>
      <c r="M107" s="109">
        <v>9</v>
      </c>
      <c r="N107" s="109">
        <v>54</v>
      </c>
      <c r="O107" s="109"/>
      <c r="P107" s="110"/>
      <c r="Q107" s="110">
        <v>39</v>
      </c>
      <c r="R107" s="110">
        <v>8</v>
      </c>
      <c r="S107" s="110">
        <v>4</v>
      </c>
      <c r="T107" s="137">
        <f t="shared" si="24"/>
        <v>105</v>
      </c>
      <c r="U107" s="236">
        <f t="shared" si="25"/>
        <v>0.6878612716763006</v>
      </c>
    </row>
    <row r="108" spans="1:21" s="79" customFormat="1" ht="13.5" customHeight="1">
      <c r="A108" s="107" t="s">
        <v>9</v>
      </c>
      <c r="B108" s="108" t="s">
        <v>11</v>
      </c>
      <c r="C108" s="109"/>
      <c r="D108" s="137">
        <f aca="true" t="shared" si="57" ref="D108:D115">E108+F108</f>
        <v>0</v>
      </c>
      <c r="E108" s="109"/>
      <c r="F108" s="109"/>
      <c r="G108" s="109"/>
      <c r="H108" s="109"/>
      <c r="I108" s="137">
        <f aca="true" t="shared" si="58" ref="I108:I115">J108+Q108+R108+S108</f>
        <v>0</v>
      </c>
      <c r="J108" s="137">
        <f aca="true" t="shared" si="59" ref="J108:J115">SUM(K108,N108:P108)</f>
        <v>0</v>
      </c>
      <c r="K108" s="137">
        <f aca="true" t="shared" si="60" ref="K108:K115">L108+M108</f>
        <v>0</v>
      </c>
      <c r="L108" s="109"/>
      <c r="M108" s="109"/>
      <c r="N108" s="109"/>
      <c r="O108" s="109"/>
      <c r="P108" s="110"/>
      <c r="Q108" s="110"/>
      <c r="R108" s="110"/>
      <c r="S108" s="110"/>
      <c r="T108" s="137">
        <f t="shared" si="24"/>
        <v>0</v>
      </c>
      <c r="U108" s="236">
        <f t="shared" si="25"/>
      </c>
    </row>
    <row r="109" spans="1:21" s="78" customFormat="1" ht="15.75" customHeight="1">
      <c r="A109" s="135" t="s">
        <v>217</v>
      </c>
      <c r="B109" s="136" t="s">
        <v>218</v>
      </c>
      <c r="C109" s="239">
        <f>SUM(C110:C116)</f>
        <v>885</v>
      </c>
      <c r="D109" s="239">
        <f t="shared" si="57"/>
        <v>2028</v>
      </c>
      <c r="E109" s="239">
        <f>SUM(E110:E116)</f>
        <v>913</v>
      </c>
      <c r="F109" s="239">
        <f>SUM(F110:F116)</f>
        <v>1115</v>
      </c>
      <c r="G109" s="239">
        <f>SUM(G110:G116)</f>
        <v>7</v>
      </c>
      <c r="H109" s="239">
        <f>SUM(H110:H116)</f>
        <v>0</v>
      </c>
      <c r="I109" s="239">
        <f t="shared" si="58"/>
        <v>2021</v>
      </c>
      <c r="J109" s="239">
        <f t="shared" si="59"/>
        <v>1554</v>
      </c>
      <c r="K109" s="239">
        <f t="shared" si="60"/>
        <v>796</v>
      </c>
      <c r="L109" s="239">
        <f aca="true" t="shared" si="61" ref="L109:S109">SUM(L110:L116)</f>
        <v>767</v>
      </c>
      <c r="M109" s="239">
        <f t="shared" si="61"/>
        <v>29</v>
      </c>
      <c r="N109" s="239">
        <f t="shared" si="61"/>
        <v>757</v>
      </c>
      <c r="O109" s="239">
        <f t="shared" si="61"/>
        <v>1</v>
      </c>
      <c r="P109" s="239">
        <f t="shared" si="61"/>
        <v>0</v>
      </c>
      <c r="Q109" s="239">
        <f t="shared" si="61"/>
        <v>465</v>
      </c>
      <c r="R109" s="239">
        <f t="shared" si="61"/>
        <v>2</v>
      </c>
      <c r="S109" s="239">
        <f t="shared" si="61"/>
        <v>0</v>
      </c>
      <c r="T109" s="239">
        <f t="shared" si="24"/>
        <v>1225</v>
      </c>
      <c r="U109" s="240">
        <f t="shared" si="25"/>
        <v>0.5122265122265123</v>
      </c>
    </row>
    <row r="110" spans="1:21" s="79" customFormat="1" ht="13.5" customHeight="1">
      <c r="A110" s="107">
        <v>1</v>
      </c>
      <c r="B110" s="108" t="s">
        <v>278</v>
      </c>
      <c r="C110" s="109">
        <v>0</v>
      </c>
      <c r="D110" s="137">
        <f t="shared" si="57"/>
        <v>0</v>
      </c>
      <c r="E110" s="109">
        <v>0</v>
      </c>
      <c r="F110" s="109">
        <v>0</v>
      </c>
      <c r="G110" s="109">
        <v>0</v>
      </c>
      <c r="H110" s="109"/>
      <c r="I110" s="137">
        <f t="shared" si="58"/>
        <v>0</v>
      </c>
      <c r="J110" s="137">
        <f t="shared" si="59"/>
        <v>0</v>
      </c>
      <c r="K110" s="137">
        <f t="shared" si="60"/>
        <v>0</v>
      </c>
      <c r="L110" s="109">
        <v>0</v>
      </c>
      <c r="M110" s="109">
        <v>0</v>
      </c>
      <c r="N110" s="109">
        <v>0</v>
      </c>
      <c r="O110" s="109">
        <v>0</v>
      </c>
      <c r="P110" s="110">
        <v>0</v>
      </c>
      <c r="Q110" s="110">
        <v>0</v>
      </c>
      <c r="R110" s="110">
        <v>0</v>
      </c>
      <c r="S110" s="110">
        <v>0</v>
      </c>
      <c r="T110" s="137">
        <f t="shared" si="24"/>
        <v>0</v>
      </c>
      <c r="U110" s="236">
        <f t="shared" si="25"/>
      </c>
    </row>
    <row r="111" spans="1:21" s="79" customFormat="1" ht="13.5" customHeight="1">
      <c r="A111" s="107">
        <v>2</v>
      </c>
      <c r="B111" s="108" t="s">
        <v>277</v>
      </c>
      <c r="C111" s="109">
        <v>169</v>
      </c>
      <c r="D111" s="137">
        <f t="shared" si="57"/>
        <v>329</v>
      </c>
      <c r="E111" s="109">
        <v>128</v>
      </c>
      <c r="F111" s="109">
        <v>201</v>
      </c>
      <c r="G111" s="109">
        <v>1</v>
      </c>
      <c r="H111" s="109"/>
      <c r="I111" s="137">
        <f t="shared" si="58"/>
        <v>328</v>
      </c>
      <c r="J111" s="137">
        <f t="shared" si="59"/>
        <v>256</v>
      </c>
      <c r="K111" s="137">
        <f t="shared" si="60"/>
        <v>173</v>
      </c>
      <c r="L111" s="109">
        <v>170</v>
      </c>
      <c r="M111" s="109">
        <v>3</v>
      </c>
      <c r="N111" s="109">
        <v>83</v>
      </c>
      <c r="O111" s="109">
        <v>0</v>
      </c>
      <c r="P111" s="110">
        <v>0</v>
      </c>
      <c r="Q111" s="110">
        <v>70</v>
      </c>
      <c r="R111" s="110">
        <v>2</v>
      </c>
      <c r="S111" s="110">
        <v>0</v>
      </c>
      <c r="T111" s="137">
        <f>SUM(N111:S111)</f>
        <v>155</v>
      </c>
      <c r="U111" s="236">
        <f>IF(J111&lt;&gt;0,K111/J111,"")</f>
        <v>0.67578125</v>
      </c>
    </row>
    <row r="112" spans="1:21" s="79" customFormat="1" ht="13.5" customHeight="1">
      <c r="A112" s="107">
        <v>3</v>
      </c>
      <c r="B112" s="108" t="s">
        <v>282</v>
      </c>
      <c r="C112" s="109">
        <v>140.00000000000006</v>
      </c>
      <c r="D112" s="137">
        <f t="shared" si="57"/>
        <v>340</v>
      </c>
      <c r="E112" s="109">
        <v>131</v>
      </c>
      <c r="F112" s="109">
        <v>209</v>
      </c>
      <c r="G112" s="109">
        <v>2</v>
      </c>
      <c r="H112" s="109"/>
      <c r="I112" s="137">
        <f t="shared" si="58"/>
        <v>338</v>
      </c>
      <c r="J112" s="137">
        <f t="shared" si="59"/>
        <v>275</v>
      </c>
      <c r="K112" s="137">
        <f t="shared" si="60"/>
        <v>157</v>
      </c>
      <c r="L112" s="109">
        <v>152</v>
      </c>
      <c r="M112" s="109">
        <v>5</v>
      </c>
      <c r="N112" s="109">
        <v>118</v>
      </c>
      <c r="O112" s="109">
        <v>0</v>
      </c>
      <c r="P112" s="110">
        <v>0</v>
      </c>
      <c r="Q112" s="110">
        <v>63</v>
      </c>
      <c r="R112" s="110">
        <v>0</v>
      </c>
      <c r="S112" s="110">
        <v>0</v>
      </c>
      <c r="T112" s="137">
        <f>SUM(N112:S112)</f>
        <v>181</v>
      </c>
      <c r="U112" s="236">
        <f>IF(J112&lt;&gt;0,K112/J112,"")</f>
        <v>0.5709090909090909</v>
      </c>
    </row>
    <row r="113" spans="1:21" s="79" customFormat="1" ht="13.5" customHeight="1">
      <c r="A113" s="107">
        <v>4</v>
      </c>
      <c r="B113" s="108" t="s">
        <v>281</v>
      </c>
      <c r="C113" s="109">
        <v>175</v>
      </c>
      <c r="D113" s="137">
        <f t="shared" si="57"/>
        <v>577</v>
      </c>
      <c r="E113" s="109">
        <v>327</v>
      </c>
      <c r="F113" s="109">
        <v>250</v>
      </c>
      <c r="G113" s="109">
        <v>2</v>
      </c>
      <c r="H113" s="109"/>
      <c r="I113" s="137">
        <f t="shared" si="58"/>
        <v>575</v>
      </c>
      <c r="J113" s="137">
        <f t="shared" si="59"/>
        <v>385</v>
      </c>
      <c r="K113" s="137">
        <f t="shared" si="60"/>
        <v>198</v>
      </c>
      <c r="L113" s="109">
        <v>193</v>
      </c>
      <c r="M113" s="109">
        <v>5</v>
      </c>
      <c r="N113" s="109">
        <v>186</v>
      </c>
      <c r="O113" s="109">
        <v>1</v>
      </c>
      <c r="P113" s="110">
        <v>0</v>
      </c>
      <c r="Q113" s="110">
        <v>190</v>
      </c>
      <c r="R113" s="110">
        <v>0</v>
      </c>
      <c r="S113" s="110">
        <v>0</v>
      </c>
      <c r="T113" s="137">
        <f>SUM(N113:S113)</f>
        <v>377</v>
      </c>
      <c r="U113" s="236">
        <f>IF(J113&lt;&gt;0,K113/J113,"")</f>
        <v>0.5142857142857142</v>
      </c>
    </row>
    <row r="114" spans="1:21" s="79" customFormat="1" ht="13.5" customHeight="1">
      <c r="A114" s="107">
        <v>5</v>
      </c>
      <c r="B114" s="108" t="s">
        <v>280</v>
      </c>
      <c r="C114" s="109">
        <v>165</v>
      </c>
      <c r="D114" s="137">
        <f t="shared" si="57"/>
        <v>386</v>
      </c>
      <c r="E114" s="109">
        <v>181</v>
      </c>
      <c r="F114" s="109">
        <v>205</v>
      </c>
      <c r="G114" s="109">
        <v>2</v>
      </c>
      <c r="H114" s="109"/>
      <c r="I114" s="137">
        <f t="shared" si="58"/>
        <v>384</v>
      </c>
      <c r="J114" s="137">
        <f t="shared" si="59"/>
        <v>306</v>
      </c>
      <c r="K114" s="137">
        <f t="shared" si="60"/>
        <v>153</v>
      </c>
      <c r="L114" s="109">
        <v>140</v>
      </c>
      <c r="M114" s="109">
        <v>13</v>
      </c>
      <c r="N114" s="109">
        <v>153</v>
      </c>
      <c r="O114" s="109">
        <v>0</v>
      </c>
      <c r="P114" s="110">
        <v>0</v>
      </c>
      <c r="Q114" s="110">
        <v>78</v>
      </c>
      <c r="R114" s="110">
        <v>0</v>
      </c>
      <c r="S114" s="110">
        <v>0</v>
      </c>
      <c r="T114" s="137">
        <f>SUM(N114:S114)</f>
        <v>231</v>
      </c>
      <c r="U114" s="236">
        <f>IF(J114&lt;&gt;0,K114/J114,"")</f>
        <v>0.5</v>
      </c>
    </row>
    <row r="115" spans="1:21" s="79" customFormat="1" ht="13.5" customHeight="1">
      <c r="A115" s="107">
        <v>6</v>
      </c>
      <c r="B115" s="108" t="s">
        <v>279</v>
      </c>
      <c r="C115" s="109">
        <v>236</v>
      </c>
      <c r="D115" s="137">
        <f t="shared" si="57"/>
        <v>396</v>
      </c>
      <c r="E115" s="109">
        <v>146</v>
      </c>
      <c r="F115" s="109">
        <v>250</v>
      </c>
      <c r="G115" s="109">
        <v>0</v>
      </c>
      <c r="H115" s="109"/>
      <c r="I115" s="137">
        <f t="shared" si="58"/>
        <v>396</v>
      </c>
      <c r="J115" s="137">
        <f t="shared" si="59"/>
        <v>332</v>
      </c>
      <c r="K115" s="137">
        <f t="shared" si="60"/>
        <v>115</v>
      </c>
      <c r="L115" s="109">
        <v>112</v>
      </c>
      <c r="M115" s="109">
        <v>3</v>
      </c>
      <c r="N115" s="109">
        <v>217</v>
      </c>
      <c r="O115" s="109">
        <v>0</v>
      </c>
      <c r="P115" s="110">
        <v>0</v>
      </c>
      <c r="Q115" s="110">
        <v>64</v>
      </c>
      <c r="R115" s="110">
        <v>0</v>
      </c>
      <c r="S115" s="110">
        <v>0</v>
      </c>
      <c r="T115" s="137">
        <f>SUM(N115:S115)</f>
        <v>281</v>
      </c>
      <c r="U115" s="236">
        <f>IF(J115&lt;&gt;0,K115/J115,"")</f>
        <v>0.3463855421686747</v>
      </c>
    </row>
    <row r="116" spans="1:21" s="79" customFormat="1" ht="13.5" customHeight="1">
      <c r="A116" s="107" t="s">
        <v>9</v>
      </c>
      <c r="B116" s="108"/>
      <c r="C116" s="109"/>
      <c r="D116" s="137"/>
      <c r="E116" s="109"/>
      <c r="F116" s="109"/>
      <c r="G116" s="109"/>
      <c r="H116" s="109"/>
      <c r="I116" s="137"/>
      <c r="J116" s="137"/>
      <c r="K116" s="137"/>
      <c r="L116" s="109"/>
      <c r="M116" s="109"/>
      <c r="N116" s="109"/>
      <c r="O116" s="109"/>
      <c r="P116" s="110"/>
      <c r="Q116" s="110"/>
      <c r="R116" s="110"/>
      <c r="S116" s="110"/>
      <c r="T116" s="137"/>
      <c r="U116" s="236"/>
    </row>
    <row r="117" spans="1:21" s="120" customFormat="1" ht="18" customHeight="1">
      <c r="A117" s="334" t="str">
        <f>TT!C7</f>
        <v>Đồng Tháp, ngày 04 tháng 5 năm 2021</v>
      </c>
      <c r="B117" s="335"/>
      <c r="C117" s="335"/>
      <c r="D117" s="335"/>
      <c r="E117" s="335"/>
      <c r="F117" s="90"/>
      <c r="G117" s="90"/>
      <c r="H117" s="90"/>
      <c r="I117" s="116"/>
      <c r="J117" s="116"/>
      <c r="K117" s="116"/>
      <c r="L117" s="116"/>
      <c r="M117" s="116"/>
      <c r="N117" s="334" t="str">
        <f>TT!C4</f>
        <v>Đồng Tháp, ngày 04 tháng 5 năm 2021</v>
      </c>
      <c r="O117" s="335"/>
      <c r="P117" s="335"/>
      <c r="Q117" s="335"/>
      <c r="R117" s="335"/>
      <c r="S117" s="335"/>
      <c r="T117" s="335"/>
      <c r="U117" s="335"/>
    </row>
    <row r="118" spans="1:21" s="121" customFormat="1" ht="22.5" customHeight="1">
      <c r="A118" s="336" t="s">
        <v>175</v>
      </c>
      <c r="B118" s="337"/>
      <c r="C118" s="337"/>
      <c r="D118" s="337"/>
      <c r="E118" s="337"/>
      <c r="F118" s="91"/>
      <c r="G118" s="91"/>
      <c r="H118" s="91"/>
      <c r="I118" s="115"/>
      <c r="J118" s="115"/>
      <c r="K118" s="115"/>
      <c r="L118" s="115"/>
      <c r="M118" s="115"/>
      <c r="N118" s="338" t="str">
        <f>TT!C5</f>
        <v>CỤC TRƯỞNG</v>
      </c>
      <c r="O118" s="338"/>
      <c r="P118" s="338"/>
      <c r="Q118" s="338"/>
      <c r="R118" s="338"/>
      <c r="S118" s="338"/>
      <c r="T118" s="338"/>
      <c r="U118" s="338"/>
    </row>
    <row r="119" spans="1:21" s="121" customFormat="1" ht="22.5" customHeight="1">
      <c r="A119" s="218"/>
      <c r="B119" s="219"/>
      <c r="C119" s="219"/>
      <c r="D119" s="219"/>
      <c r="E119" s="219"/>
      <c r="F119" s="91"/>
      <c r="G119" s="91"/>
      <c r="H119" s="91"/>
      <c r="I119" s="115"/>
      <c r="J119" s="115"/>
      <c r="K119" s="115"/>
      <c r="L119" s="115"/>
      <c r="M119" s="115"/>
      <c r="N119" s="220"/>
      <c r="O119" s="220"/>
      <c r="P119" s="220"/>
      <c r="Q119" s="220"/>
      <c r="R119" s="220"/>
      <c r="S119" s="220"/>
      <c r="T119" s="220"/>
      <c r="U119" s="220"/>
    </row>
    <row r="120" spans="1:21" s="121" customFormat="1" ht="69.75" customHeight="1">
      <c r="A120" s="117"/>
      <c r="B120" s="117"/>
      <c r="C120" s="215"/>
      <c r="D120" s="117"/>
      <c r="E120" s="117"/>
      <c r="F120" s="118"/>
      <c r="G120" s="118"/>
      <c r="H120" s="118"/>
      <c r="I120" s="115"/>
      <c r="J120" s="115"/>
      <c r="K120" s="115"/>
      <c r="L120" s="115"/>
      <c r="M120" s="115"/>
      <c r="N120" s="115"/>
      <c r="O120" s="115"/>
      <c r="P120" s="118"/>
      <c r="Q120" s="151"/>
      <c r="R120" s="118"/>
      <c r="S120" s="115"/>
      <c r="T120" s="118"/>
      <c r="U120" s="118"/>
    </row>
    <row r="121" spans="1:21" s="121" customFormat="1" ht="15.75" customHeight="1">
      <c r="A121" s="339" t="str">
        <f>TT!C6</f>
        <v>Nguyễn Chí Hòa</v>
      </c>
      <c r="B121" s="339"/>
      <c r="C121" s="339"/>
      <c r="D121" s="339"/>
      <c r="E121" s="339"/>
      <c r="F121" s="119" t="s">
        <v>2</v>
      </c>
      <c r="G121" s="119"/>
      <c r="H121" s="119"/>
      <c r="I121" s="119"/>
      <c r="J121" s="119"/>
      <c r="K121" s="119"/>
      <c r="L121" s="119"/>
      <c r="M121" s="119"/>
      <c r="N121" s="340" t="str">
        <f>TT!C3</f>
        <v>Vũ Quang Hiện</v>
      </c>
      <c r="O121" s="340"/>
      <c r="P121" s="340"/>
      <c r="Q121" s="340"/>
      <c r="R121" s="340"/>
      <c r="S121" s="340"/>
      <c r="T121" s="340"/>
      <c r="U121" s="340"/>
    </row>
    <row r="122" spans="1:21" ht="15.75">
      <c r="A122" s="89"/>
      <c r="B122" s="89"/>
      <c r="C122" s="216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92"/>
      <c r="O122" s="92"/>
      <c r="P122" s="92"/>
      <c r="Q122" s="92"/>
      <c r="R122" s="92"/>
      <c r="S122" s="92"/>
      <c r="T122" s="92"/>
      <c r="U122" s="92"/>
    </row>
  </sheetData>
  <sheetProtection formatCells="0" formatColumns="0" formatRows="0" insertRows="0" deleteRows="0"/>
  <mergeCells count="35">
    <mergeCell ref="A117:E117"/>
    <mergeCell ref="N117:U117"/>
    <mergeCell ref="A118:E118"/>
    <mergeCell ref="N118:U118"/>
    <mergeCell ref="A121:E121"/>
    <mergeCell ref="N121:U121"/>
    <mergeCell ref="A8:B8"/>
    <mergeCell ref="S4:S7"/>
    <mergeCell ref="H3:H7"/>
    <mergeCell ref="A9:B9"/>
    <mergeCell ref="P5:P7"/>
    <mergeCell ref="F4:F7"/>
    <mergeCell ref="E4:E7"/>
    <mergeCell ref="B3:B7"/>
    <mergeCell ref="J3:S3"/>
    <mergeCell ref="K5:K7"/>
    <mergeCell ref="P2:U2"/>
    <mergeCell ref="T3:T7"/>
    <mergeCell ref="G3:G7"/>
    <mergeCell ref="R4:R7"/>
    <mergeCell ref="A3:A7"/>
    <mergeCell ref="U3:U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5" customWidth="1"/>
    <col min="2" max="2" width="15.50390625" style="35" customWidth="1"/>
    <col min="3" max="3" width="7.625" style="35" customWidth="1"/>
    <col min="4" max="4" width="5.375" style="35" customWidth="1"/>
    <col min="5" max="5" width="9.00390625" style="35" customWidth="1"/>
    <col min="6" max="6" width="5.625" style="35" customWidth="1"/>
    <col min="7" max="7" width="6.00390625" style="35" customWidth="1"/>
    <col min="8" max="9" width="5.50390625" style="35" customWidth="1"/>
    <col min="10" max="11" width="6.125" style="35" customWidth="1"/>
    <col min="12" max="12" width="6.875" style="35" customWidth="1"/>
    <col min="13" max="13" width="7.25390625" style="54" customWidth="1"/>
    <col min="14" max="15" width="6.25390625" style="54" customWidth="1"/>
    <col min="16" max="16" width="5.25390625" style="54" customWidth="1"/>
    <col min="17" max="17" width="6.625" style="54" customWidth="1"/>
    <col min="18" max="18" width="7.00390625" style="54" customWidth="1"/>
    <col min="19" max="19" width="6.50390625" style="54" customWidth="1"/>
    <col min="20" max="20" width="5.875" style="54" customWidth="1"/>
    <col min="21" max="21" width="6.50390625" style="54" customWidth="1"/>
    <col min="22" max="16384" width="9.00390625" style="35" customWidth="1"/>
  </cols>
  <sheetData>
    <row r="1" spans="1:22" ht="64.5" customHeight="1">
      <c r="A1" s="365" t="s">
        <v>108</v>
      </c>
      <c r="B1" s="365"/>
      <c r="C1" s="365"/>
      <c r="D1" s="365"/>
      <c r="E1" s="365"/>
      <c r="F1" s="353" t="s">
        <v>84</v>
      </c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41" t="s">
        <v>105</v>
      </c>
      <c r="R1" s="341"/>
      <c r="S1" s="341"/>
      <c r="T1" s="341"/>
      <c r="U1" s="341"/>
      <c r="V1" s="37"/>
    </row>
    <row r="2" spans="1:22" s="44" customFormat="1" ht="18" customHeight="1">
      <c r="A2" s="38"/>
      <c r="B2" s="39"/>
      <c r="C2" s="39"/>
      <c r="D2" s="39"/>
      <c r="E2" s="35"/>
      <c r="F2" s="35"/>
      <c r="G2" s="35"/>
      <c r="H2" s="35"/>
      <c r="I2" s="35"/>
      <c r="J2" s="40"/>
      <c r="K2" s="40"/>
      <c r="L2" s="41">
        <f>COUNTBLANK(E9:U22)</f>
        <v>238</v>
      </c>
      <c r="M2" s="42">
        <f>COUNTA(E11:U11)</f>
        <v>0</v>
      </c>
      <c r="N2" s="42">
        <f>L2+M2</f>
        <v>238</v>
      </c>
      <c r="O2" s="42"/>
      <c r="P2" s="43"/>
      <c r="Q2" s="43"/>
      <c r="R2" s="344" t="s">
        <v>78</v>
      </c>
      <c r="S2" s="344"/>
      <c r="T2" s="344"/>
      <c r="U2" s="344"/>
      <c r="V2" s="35"/>
    </row>
    <row r="3" spans="1:22" s="45" customFormat="1" ht="15.75" customHeight="1">
      <c r="A3" s="361" t="s">
        <v>20</v>
      </c>
      <c r="B3" s="361"/>
      <c r="C3" s="349" t="s">
        <v>89</v>
      </c>
      <c r="D3" s="360" t="s">
        <v>91</v>
      </c>
      <c r="E3" s="342" t="s">
        <v>57</v>
      </c>
      <c r="F3" s="343"/>
      <c r="G3" s="352" t="s">
        <v>35</v>
      </c>
      <c r="H3" s="352" t="s">
        <v>60</v>
      </c>
      <c r="I3" s="363" t="s">
        <v>36</v>
      </c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2" t="s">
        <v>70</v>
      </c>
      <c r="U3" s="360" t="s">
        <v>75</v>
      </c>
      <c r="V3" s="44"/>
    </row>
    <row r="4" spans="1:22" s="44" customFormat="1" ht="15.75" customHeight="1">
      <c r="A4" s="361"/>
      <c r="B4" s="361"/>
      <c r="C4" s="350"/>
      <c r="D4" s="360"/>
      <c r="E4" s="357" t="s">
        <v>93</v>
      </c>
      <c r="F4" s="357" t="s">
        <v>56</v>
      </c>
      <c r="G4" s="352"/>
      <c r="H4" s="352"/>
      <c r="I4" s="352" t="s">
        <v>36</v>
      </c>
      <c r="J4" s="360" t="s">
        <v>37</v>
      </c>
      <c r="K4" s="360"/>
      <c r="L4" s="360"/>
      <c r="M4" s="360"/>
      <c r="N4" s="360"/>
      <c r="O4" s="360"/>
      <c r="P4" s="360"/>
      <c r="Q4" s="346" t="s">
        <v>95</v>
      </c>
      <c r="R4" s="346" t="s">
        <v>103</v>
      </c>
      <c r="S4" s="346" t="s">
        <v>59</v>
      </c>
      <c r="T4" s="362"/>
      <c r="U4" s="360"/>
      <c r="V4" s="45"/>
    </row>
    <row r="5" spans="1:21" s="44" customFormat="1" ht="18" customHeight="1">
      <c r="A5" s="361"/>
      <c r="B5" s="361"/>
      <c r="C5" s="350"/>
      <c r="D5" s="360"/>
      <c r="E5" s="358"/>
      <c r="F5" s="358"/>
      <c r="G5" s="352"/>
      <c r="H5" s="352"/>
      <c r="I5" s="352"/>
      <c r="J5" s="352" t="s">
        <v>55</v>
      </c>
      <c r="K5" s="354" t="s">
        <v>4</v>
      </c>
      <c r="L5" s="355"/>
      <c r="M5" s="355"/>
      <c r="N5" s="355"/>
      <c r="O5" s="355"/>
      <c r="P5" s="356"/>
      <c r="Q5" s="347"/>
      <c r="R5" s="347"/>
      <c r="S5" s="347"/>
      <c r="T5" s="362"/>
      <c r="U5" s="360"/>
    </row>
    <row r="6" spans="1:21" s="44" customFormat="1" ht="18.75" customHeight="1">
      <c r="A6" s="361"/>
      <c r="B6" s="361"/>
      <c r="C6" s="350"/>
      <c r="D6" s="360"/>
      <c r="E6" s="358"/>
      <c r="F6" s="358"/>
      <c r="G6" s="352"/>
      <c r="H6" s="352"/>
      <c r="I6" s="352"/>
      <c r="J6" s="352"/>
      <c r="K6" s="346" t="s">
        <v>65</v>
      </c>
      <c r="L6" s="354" t="s">
        <v>4</v>
      </c>
      <c r="M6" s="356"/>
      <c r="N6" s="346" t="s">
        <v>40</v>
      </c>
      <c r="O6" s="346" t="s">
        <v>102</v>
      </c>
      <c r="P6" s="346" t="s">
        <v>41</v>
      </c>
      <c r="Q6" s="347"/>
      <c r="R6" s="347"/>
      <c r="S6" s="347"/>
      <c r="T6" s="362"/>
      <c r="U6" s="360"/>
    </row>
    <row r="7" spans="1:22" ht="36">
      <c r="A7" s="361"/>
      <c r="B7" s="361"/>
      <c r="C7" s="351"/>
      <c r="D7" s="360"/>
      <c r="E7" s="359"/>
      <c r="F7" s="359"/>
      <c r="G7" s="352"/>
      <c r="H7" s="352"/>
      <c r="I7" s="352"/>
      <c r="J7" s="352"/>
      <c r="K7" s="348"/>
      <c r="L7" s="36" t="s">
        <v>38</v>
      </c>
      <c r="M7" s="36" t="s">
        <v>66</v>
      </c>
      <c r="N7" s="348"/>
      <c r="O7" s="348"/>
      <c r="P7" s="348"/>
      <c r="Q7" s="348"/>
      <c r="R7" s="348"/>
      <c r="S7" s="348"/>
      <c r="T7" s="362"/>
      <c r="U7" s="360"/>
      <c r="V7" s="44"/>
    </row>
    <row r="8" spans="1:21" ht="15.75">
      <c r="A8" s="345" t="s">
        <v>3</v>
      </c>
      <c r="B8" s="345"/>
      <c r="C8" s="46" t="s">
        <v>13</v>
      </c>
      <c r="D8" s="46" t="s">
        <v>14</v>
      </c>
      <c r="E8" s="46" t="s">
        <v>19</v>
      </c>
      <c r="F8" s="46" t="s">
        <v>21</v>
      </c>
      <c r="G8" s="46" t="s">
        <v>22</v>
      </c>
      <c r="H8" s="46" t="s">
        <v>23</v>
      </c>
      <c r="I8" s="46" t="s">
        <v>24</v>
      </c>
      <c r="J8" s="46" t="s">
        <v>25</v>
      </c>
      <c r="K8" s="46" t="s">
        <v>26</v>
      </c>
      <c r="L8" s="46" t="s">
        <v>28</v>
      </c>
      <c r="M8" s="46" t="s">
        <v>29</v>
      </c>
      <c r="N8" s="46" t="s">
        <v>71</v>
      </c>
      <c r="O8" s="46" t="s">
        <v>68</v>
      </c>
      <c r="P8" s="46" t="s">
        <v>72</v>
      </c>
      <c r="Q8" s="46" t="s">
        <v>73</v>
      </c>
      <c r="R8" s="46" t="s">
        <v>74</v>
      </c>
      <c r="S8" s="46" t="s">
        <v>76</v>
      </c>
      <c r="T8" s="46" t="s">
        <v>88</v>
      </c>
      <c r="U8" s="46" t="s">
        <v>90</v>
      </c>
    </row>
    <row r="9" spans="1:21" ht="15.75">
      <c r="A9" s="345" t="s">
        <v>10</v>
      </c>
      <c r="B9" s="345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8"/>
      <c r="R9" s="48"/>
      <c r="S9" s="48"/>
      <c r="T9" s="47"/>
      <c r="U9" s="47"/>
    </row>
    <row r="10" spans="1:21" ht="15.75">
      <c r="A10" s="49" t="s">
        <v>0</v>
      </c>
      <c r="B10" s="50" t="s">
        <v>27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48"/>
      <c r="R10" s="48"/>
      <c r="S10" s="48"/>
      <c r="T10" s="47"/>
      <c r="U10" s="47"/>
    </row>
    <row r="11" spans="1:21" ht="15.75">
      <c r="A11" s="51" t="s">
        <v>13</v>
      </c>
      <c r="B11" s="52" t="s">
        <v>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5.75">
      <c r="A12" s="51" t="s">
        <v>14</v>
      </c>
      <c r="B12" s="52" t="s">
        <v>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48"/>
      <c r="R12" s="48"/>
      <c r="S12" s="48"/>
      <c r="T12" s="47"/>
      <c r="U12" s="47"/>
    </row>
    <row r="13" spans="1:21" ht="15.75">
      <c r="A13" s="51" t="s">
        <v>9</v>
      </c>
      <c r="B13" s="52" t="s">
        <v>11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8"/>
      <c r="R13" s="48"/>
      <c r="S13" s="48"/>
      <c r="T13" s="47"/>
      <c r="U13" s="47"/>
    </row>
    <row r="14" spans="1:21" ht="15.75">
      <c r="A14" s="49" t="s">
        <v>1</v>
      </c>
      <c r="B14" s="50" t="s">
        <v>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8"/>
      <c r="R14" s="48"/>
      <c r="S14" s="48"/>
      <c r="T14" s="47"/>
      <c r="U14" s="47"/>
    </row>
    <row r="15" spans="1:21" ht="15.75">
      <c r="A15" s="49" t="s">
        <v>13</v>
      </c>
      <c r="B15" s="50" t="s">
        <v>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8"/>
      <c r="R15" s="48"/>
      <c r="S15" s="48"/>
      <c r="T15" s="47"/>
      <c r="U15" s="47"/>
    </row>
    <row r="16" spans="1:21" ht="15.75">
      <c r="A16" s="51" t="s">
        <v>15</v>
      </c>
      <c r="B16" s="52" t="s">
        <v>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8"/>
      <c r="R16" s="48"/>
      <c r="S16" s="48"/>
      <c r="T16" s="47"/>
      <c r="U16" s="47"/>
    </row>
    <row r="17" spans="1:21" ht="15.75">
      <c r="A17" s="51" t="s">
        <v>16</v>
      </c>
      <c r="B17" s="52" t="s">
        <v>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8"/>
      <c r="R17" s="48"/>
      <c r="S17" s="48"/>
      <c r="T17" s="47"/>
      <c r="U17" s="47"/>
    </row>
    <row r="18" spans="1:21" ht="15.75">
      <c r="A18" s="51" t="s">
        <v>9</v>
      </c>
      <c r="B18" s="52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8"/>
      <c r="R18" s="48"/>
      <c r="S18" s="48"/>
      <c r="T18" s="47"/>
      <c r="U18" s="47"/>
    </row>
    <row r="19" spans="1:21" ht="15.75">
      <c r="A19" s="49" t="s">
        <v>14</v>
      </c>
      <c r="B19" s="50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8"/>
      <c r="R19" s="48"/>
      <c r="S19" s="48"/>
      <c r="T19" s="47"/>
      <c r="U19" s="47"/>
    </row>
    <row r="20" spans="1:21" ht="15.75">
      <c r="A20" s="51" t="s">
        <v>17</v>
      </c>
      <c r="B20" s="52" t="s">
        <v>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8"/>
      <c r="R20" s="48"/>
      <c r="S20" s="48"/>
      <c r="T20" s="47"/>
      <c r="U20" s="47"/>
    </row>
    <row r="21" spans="1:21" ht="15.75">
      <c r="A21" s="51" t="s">
        <v>18</v>
      </c>
      <c r="B21" s="52" t="s">
        <v>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8"/>
      <c r="R21" s="48"/>
      <c r="S21" s="48"/>
      <c r="T21" s="47"/>
      <c r="U21" s="47"/>
    </row>
    <row r="22" spans="1:22" s="53" customFormat="1" ht="15.75">
      <c r="A22" s="51" t="s">
        <v>9</v>
      </c>
      <c r="B22" s="52" t="s">
        <v>11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8"/>
      <c r="R22" s="48"/>
      <c r="S22" s="48"/>
      <c r="T22" s="47"/>
      <c r="U22" s="47"/>
      <c r="V22" s="35"/>
    </row>
    <row r="23" spans="1:22" ht="51.75" customHeight="1">
      <c r="A23" s="366" t="s">
        <v>77</v>
      </c>
      <c r="B23" s="366"/>
      <c r="C23" s="366"/>
      <c r="D23" s="366"/>
      <c r="E23" s="366"/>
      <c r="F23" s="366"/>
      <c r="G23" s="366"/>
      <c r="H23" s="366"/>
      <c r="I23" s="53"/>
      <c r="J23" s="53"/>
      <c r="K23" s="53"/>
      <c r="L23" s="53"/>
      <c r="M23" s="53"/>
      <c r="N23" s="367" t="s">
        <v>85</v>
      </c>
      <c r="O23" s="367"/>
      <c r="P23" s="367"/>
      <c r="Q23" s="367"/>
      <c r="R23" s="367"/>
      <c r="S23" s="367"/>
      <c r="T23" s="367"/>
      <c r="U23" s="367"/>
      <c r="V23" s="53"/>
    </row>
  </sheetData>
  <sheetProtection/>
  <mergeCells count="31">
    <mergeCell ref="A1:E1"/>
    <mergeCell ref="U3:U7"/>
    <mergeCell ref="A23:H23"/>
    <mergeCell ref="A9:B9"/>
    <mergeCell ref="F4:F7"/>
    <mergeCell ref="N23:U23"/>
    <mergeCell ref="J5:J7"/>
    <mergeCell ref="Q4:Q7"/>
    <mergeCell ref="D3:D7"/>
    <mergeCell ref="A3:B7"/>
    <mergeCell ref="S4:S7"/>
    <mergeCell ref="T3:T7"/>
    <mergeCell ref="N6:N7"/>
    <mergeCell ref="I3:S3"/>
    <mergeCell ref="K5:P5"/>
    <mergeCell ref="P6:P7"/>
    <mergeCell ref="G3:G7"/>
    <mergeCell ref="E4:E7"/>
    <mergeCell ref="J4:P4"/>
    <mergeCell ref="O6:O7"/>
    <mergeCell ref="L6:M6"/>
    <mergeCell ref="Q1:U1"/>
    <mergeCell ref="E3:F3"/>
    <mergeCell ref="R2:U2"/>
    <mergeCell ref="A8:B8"/>
    <mergeCell ref="R4:R7"/>
    <mergeCell ref="C3:C7"/>
    <mergeCell ref="I4:I7"/>
    <mergeCell ref="H3:H7"/>
    <mergeCell ref="K6:K7"/>
    <mergeCell ref="F1:P1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122"/>
  <sheetViews>
    <sheetView tabSelected="1" view="pageBreakPreview" zoomScale="80" zoomScaleSheetLayoutView="80" zoomScalePageLayoutView="0" workbookViewId="0" topLeftCell="A112">
      <selection activeCell="N121" sqref="N121:U121"/>
    </sheetView>
  </sheetViews>
  <sheetFormatPr defaultColWidth="9.00390625" defaultRowHeight="15.75"/>
  <cols>
    <col min="1" max="1" width="3.50390625" style="4" customWidth="1"/>
    <col min="2" max="2" width="13.25390625" style="149" customWidth="1"/>
    <col min="3" max="3" width="9.75390625" style="4" customWidth="1"/>
    <col min="4" max="4" width="11.00390625" style="4" customWidth="1"/>
    <col min="5" max="5" width="10.125" style="4" customWidth="1"/>
    <col min="6" max="7" width="7.375" style="4" customWidth="1"/>
    <col min="8" max="8" width="9.625" style="4" customWidth="1"/>
    <col min="9" max="10" width="9.50390625" style="4" customWidth="1"/>
    <col min="11" max="11" width="9.75390625" style="4" customWidth="1"/>
    <col min="12" max="12" width="8.50390625" style="4" customWidth="1"/>
    <col min="13" max="13" width="8.125" style="10" customWidth="1"/>
    <col min="14" max="14" width="8.875" style="10" customWidth="1"/>
    <col min="15" max="15" width="7.25390625" style="10" customWidth="1"/>
    <col min="16" max="16" width="8.125" style="10" customWidth="1"/>
    <col min="17" max="17" width="8.75390625" style="10" customWidth="1"/>
    <col min="18" max="18" width="8.25390625" style="10" customWidth="1"/>
    <col min="19" max="19" width="8.00390625" style="10" customWidth="1"/>
    <col min="20" max="20" width="9.00390625" style="10" customWidth="1"/>
    <col min="21" max="21" width="6.625" style="10" customWidth="1"/>
    <col min="22" max="24" width="9.00390625" style="139" customWidth="1"/>
    <col min="25" max="16384" width="9.00390625" style="4" customWidth="1"/>
  </cols>
  <sheetData>
    <row r="1" spans="1:21" ht="69" customHeight="1">
      <c r="A1" s="292" t="s">
        <v>193</v>
      </c>
      <c r="B1" s="292"/>
      <c r="C1" s="292"/>
      <c r="D1" s="292"/>
      <c r="E1" s="315" t="s">
        <v>321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6" t="str">
        <f>TT!C2</f>
        <v>Đơn vị  báo cáo: 
Cục THADS tỉnh Đồng Tháp
Đơn vị nhận báo cáo:
Tổng Cục THADS</v>
      </c>
      <c r="Q1" s="316"/>
      <c r="R1" s="316"/>
      <c r="S1" s="316"/>
      <c r="T1" s="316"/>
      <c r="U1" s="316"/>
    </row>
    <row r="2" spans="1:21" ht="17.25" customHeight="1">
      <c r="A2" s="9"/>
      <c r="B2" s="126"/>
      <c r="C2" s="11"/>
      <c r="H2" s="230"/>
      <c r="I2" s="231">
        <f>COUNTBLANK(D10:U23)</f>
        <v>14</v>
      </c>
      <c r="J2" s="122">
        <f>COUNTA(D10:U23)</f>
        <v>239</v>
      </c>
      <c r="K2" s="122">
        <f>I2+J2</f>
        <v>253</v>
      </c>
      <c r="L2" s="122"/>
      <c r="M2" s="144"/>
      <c r="P2" s="320" t="s">
        <v>116</v>
      </c>
      <c r="Q2" s="320"/>
      <c r="R2" s="320"/>
      <c r="S2" s="320"/>
      <c r="T2" s="320"/>
      <c r="U2" s="320"/>
    </row>
    <row r="3" spans="1:24" s="123" customFormat="1" ht="15.75" customHeight="1">
      <c r="A3" s="324" t="s">
        <v>92</v>
      </c>
      <c r="B3" s="370" t="s">
        <v>112</v>
      </c>
      <c r="C3" s="318" t="s">
        <v>91</v>
      </c>
      <c r="D3" s="318" t="s">
        <v>4</v>
      </c>
      <c r="E3" s="318"/>
      <c r="F3" s="319" t="s">
        <v>35</v>
      </c>
      <c r="G3" s="319" t="s">
        <v>113</v>
      </c>
      <c r="H3" s="319" t="s">
        <v>36</v>
      </c>
      <c r="I3" s="332" t="s">
        <v>4</v>
      </c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21" t="s">
        <v>70</v>
      </c>
      <c r="U3" s="327" t="s">
        <v>115</v>
      </c>
      <c r="V3" s="145"/>
      <c r="W3" s="145"/>
      <c r="X3" s="145"/>
    </row>
    <row r="4" spans="1:24" s="124" customFormat="1" ht="15.75" customHeight="1">
      <c r="A4" s="325"/>
      <c r="B4" s="371"/>
      <c r="C4" s="318"/>
      <c r="D4" s="318" t="s">
        <v>93</v>
      </c>
      <c r="E4" s="318" t="s">
        <v>56</v>
      </c>
      <c r="F4" s="319"/>
      <c r="G4" s="319"/>
      <c r="H4" s="319"/>
      <c r="I4" s="319" t="s">
        <v>55</v>
      </c>
      <c r="J4" s="318" t="s">
        <v>4</v>
      </c>
      <c r="K4" s="318"/>
      <c r="L4" s="318"/>
      <c r="M4" s="318"/>
      <c r="N4" s="318"/>
      <c r="O4" s="318"/>
      <c r="P4" s="318"/>
      <c r="Q4" s="319" t="s">
        <v>95</v>
      </c>
      <c r="R4" s="319" t="s">
        <v>103</v>
      </c>
      <c r="S4" s="331" t="s">
        <v>59</v>
      </c>
      <c r="T4" s="322"/>
      <c r="U4" s="328"/>
      <c r="V4" s="146"/>
      <c r="W4" s="146"/>
      <c r="X4" s="146"/>
    </row>
    <row r="5" spans="1:24" s="123" customFormat="1" ht="15.75" customHeight="1">
      <c r="A5" s="325"/>
      <c r="B5" s="371"/>
      <c r="C5" s="318"/>
      <c r="D5" s="318"/>
      <c r="E5" s="318"/>
      <c r="F5" s="319"/>
      <c r="G5" s="319"/>
      <c r="H5" s="319"/>
      <c r="I5" s="319"/>
      <c r="J5" s="319" t="s">
        <v>65</v>
      </c>
      <c r="K5" s="318" t="s">
        <v>4</v>
      </c>
      <c r="L5" s="318"/>
      <c r="M5" s="318"/>
      <c r="N5" s="319" t="s">
        <v>40</v>
      </c>
      <c r="O5" s="319" t="s">
        <v>102</v>
      </c>
      <c r="P5" s="319" t="s">
        <v>41</v>
      </c>
      <c r="Q5" s="319"/>
      <c r="R5" s="319"/>
      <c r="S5" s="331"/>
      <c r="T5" s="322"/>
      <c r="U5" s="328"/>
      <c r="V5" s="145"/>
      <c r="W5" s="145"/>
      <c r="X5" s="145"/>
    </row>
    <row r="6" spans="1:24" s="123" customFormat="1" ht="15.75" customHeight="1">
      <c r="A6" s="325"/>
      <c r="B6" s="371"/>
      <c r="C6" s="318"/>
      <c r="D6" s="318"/>
      <c r="E6" s="318"/>
      <c r="F6" s="319"/>
      <c r="G6" s="319"/>
      <c r="H6" s="319"/>
      <c r="I6" s="319"/>
      <c r="J6" s="319"/>
      <c r="K6" s="318"/>
      <c r="L6" s="318"/>
      <c r="M6" s="318"/>
      <c r="N6" s="319"/>
      <c r="O6" s="319"/>
      <c r="P6" s="319"/>
      <c r="Q6" s="319"/>
      <c r="R6" s="319"/>
      <c r="S6" s="331"/>
      <c r="T6" s="322"/>
      <c r="U6" s="328"/>
      <c r="V6" s="145"/>
      <c r="W6" s="145"/>
      <c r="X6" s="145"/>
    </row>
    <row r="7" spans="1:24" s="123" customFormat="1" ht="69" customHeight="1">
      <c r="A7" s="326"/>
      <c r="B7" s="372"/>
      <c r="C7" s="318"/>
      <c r="D7" s="318"/>
      <c r="E7" s="318"/>
      <c r="F7" s="319"/>
      <c r="G7" s="319"/>
      <c r="H7" s="319"/>
      <c r="I7" s="319"/>
      <c r="J7" s="319"/>
      <c r="K7" s="106" t="s">
        <v>38</v>
      </c>
      <c r="L7" s="106" t="s">
        <v>94</v>
      </c>
      <c r="M7" s="106" t="s">
        <v>111</v>
      </c>
      <c r="N7" s="319"/>
      <c r="O7" s="319"/>
      <c r="P7" s="319"/>
      <c r="Q7" s="319"/>
      <c r="R7" s="319"/>
      <c r="S7" s="331"/>
      <c r="T7" s="323"/>
      <c r="U7" s="328"/>
      <c r="V7" s="145"/>
      <c r="W7" s="145"/>
      <c r="X7" s="145"/>
    </row>
    <row r="8" spans="1:21" ht="14.25" customHeight="1">
      <c r="A8" s="329" t="s">
        <v>3</v>
      </c>
      <c r="B8" s="330"/>
      <c r="C8" s="125" t="s">
        <v>13</v>
      </c>
      <c r="D8" s="125" t="s">
        <v>14</v>
      </c>
      <c r="E8" s="125" t="s">
        <v>19</v>
      </c>
      <c r="F8" s="125" t="s">
        <v>21</v>
      </c>
      <c r="G8" s="125" t="s">
        <v>22</v>
      </c>
      <c r="H8" s="125" t="s">
        <v>23</v>
      </c>
      <c r="I8" s="125" t="s">
        <v>24</v>
      </c>
      <c r="J8" s="125" t="s">
        <v>25</v>
      </c>
      <c r="K8" s="125" t="s">
        <v>26</v>
      </c>
      <c r="L8" s="125" t="s">
        <v>28</v>
      </c>
      <c r="M8" s="125" t="s">
        <v>29</v>
      </c>
      <c r="N8" s="125" t="s">
        <v>71</v>
      </c>
      <c r="O8" s="125" t="s">
        <v>68</v>
      </c>
      <c r="P8" s="125" t="s">
        <v>72</v>
      </c>
      <c r="Q8" s="125" t="s">
        <v>73</v>
      </c>
      <c r="R8" s="125" t="s">
        <v>74</v>
      </c>
      <c r="S8" s="125" t="s">
        <v>76</v>
      </c>
      <c r="T8" s="125" t="s">
        <v>88</v>
      </c>
      <c r="U8" s="125" t="s">
        <v>90</v>
      </c>
    </row>
    <row r="9" spans="1:24" s="11" customFormat="1" ht="14.25" customHeight="1">
      <c r="A9" s="368" t="s">
        <v>12</v>
      </c>
      <c r="B9" s="369"/>
      <c r="C9" s="243">
        <f>C10+C23</f>
        <v>1963973298</v>
      </c>
      <c r="D9" s="243">
        <f>D10+D23</f>
        <v>1351018582</v>
      </c>
      <c r="E9" s="243">
        <f>E10+E23</f>
        <v>612954716</v>
      </c>
      <c r="F9" s="243">
        <f>F10+F23</f>
        <v>31329688.5</v>
      </c>
      <c r="G9" s="243">
        <f>G10+G23</f>
        <v>0</v>
      </c>
      <c r="H9" s="243">
        <f>I9+Q9+R9+S9</f>
        <v>1932643609.5</v>
      </c>
      <c r="I9" s="243">
        <f aca="true" t="shared" si="0" ref="I9:T9">I10+I23</f>
        <v>949625858.5</v>
      </c>
      <c r="J9" s="243">
        <f t="shared" si="0"/>
        <v>328456156.5</v>
      </c>
      <c r="K9" s="243">
        <f t="shared" si="0"/>
        <v>290171478.5</v>
      </c>
      <c r="L9" s="243">
        <f t="shared" si="0"/>
        <v>38219373</v>
      </c>
      <c r="M9" s="243">
        <f t="shared" si="0"/>
        <v>65305</v>
      </c>
      <c r="N9" s="243">
        <f t="shared" si="0"/>
        <v>616732400</v>
      </c>
      <c r="O9" s="243">
        <f t="shared" si="0"/>
        <v>4111806</v>
      </c>
      <c r="P9" s="243">
        <f t="shared" si="0"/>
        <v>325496</v>
      </c>
      <c r="Q9" s="243">
        <f t="shared" si="0"/>
        <v>923173271</v>
      </c>
      <c r="R9" s="243">
        <f t="shared" si="0"/>
        <v>57256034</v>
      </c>
      <c r="S9" s="243">
        <f t="shared" si="0"/>
        <v>2588446</v>
      </c>
      <c r="T9" s="243">
        <f t="shared" si="0"/>
        <v>1604187453</v>
      </c>
      <c r="U9" s="244">
        <f>IF(I9&lt;&gt;0,J9/I9,"")</f>
        <v>0.34587954146364475</v>
      </c>
      <c r="V9" s="245"/>
      <c r="W9" s="245"/>
      <c r="X9" s="245"/>
    </row>
    <row r="10" spans="1:24" s="172" customFormat="1" ht="13.5" customHeight="1">
      <c r="A10" s="246" t="str">
        <f>'04'!A10</f>
        <v>A</v>
      </c>
      <c r="B10" s="247" t="str">
        <f>'04'!B10</f>
        <v>Cục THADS</v>
      </c>
      <c r="C10" s="248">
        <f>SUM(C11:C22)</f>
        <v>254494976</v>
      </c>
      <c r="D10" s="248">
        <f>SUM(D11:D22)</f>
        <v>185033828</v>
      </c>
      <c r="E10" s="248">
        <f>SUM(E11:E22)</f>
        <v>69461148</v>
      </c>
      <c r="F10" s="248">
        <f>SUM(F11:F22)</f>
        <v>1713579.5</v>
      </c>
      <c r="G10" s="248">
        <f>SUM(G11:G22)</f>
        <v>0</v>
      </c>
      <c r="H10" s="248">
        <f>I10+Q10+R10+S10</f>
        <v>252781396.5</v>
      </c>
      <c r="I10" s="248">
        <f>SUM(J10,N10:P10)</f>
        <v>103953212.5</v>
      </c>
      <c r="J10" s="248">
        <f>SUM(K10:M10)</f>
        <v>36979121.5</v>
      </c>
      <c r="K10" s="248">
        <f aca="true" t="shared" si="1" ref="K10:S10">SUM(K11:K22)</f>
        <v>35532152.5</v>
      </c>
      <c r="L10" s="248">
        <f t="shared" si="1"/>
        <v>1446969</v>
      </c>
      <c r="M10" s="248">
        <f t="shared" si="1"/>
        <v>0</v>
      </c>
      <c r="N10" s="248">
        <f t="shared" si="1"/>
        <v>66974091</v>
      </c>
      <c r="O10" s="248">
        <f t="shared" si="1"/>
        <v>0</v>
      </c>
      <c r="P10" s="248">
        <f t="shared" si="1"/>
        <v>0</v>
      </c>
      <c r="Q10" s="248">
        <f t="shared" si="1"/>
        <v>146942378</v>
      </c>
      <c r="R10" s="248">
        <f t="shared" si="1"/>
        <v>1885806</v>
      </c>
      <c r="S10" s="248">
        <f t="shared" si="1"/>
        <v>0</v>
      </c>
      <c r="T10" s="248">
        <f>SUM(N10:S10)</f>
        <v>215802275</v>
      </c>
      <c r="U10" s="249">
        <f>IF(I10&lt;&gt;0,J10/I10,"")</f>
        <v>0.3557285110356739</v>
      </c>
      <c r="V10" s="250"/>
      <c r="W10" s="250"/>
      <c r="X10" s="250"/>
    </row>
    <row r="11" spans="1:24" s="79" customFormat="1" ht="13.5" customHeight="1">
      <c r="A11" s="129" t="str">
        <f>'04'!A11</f>
        <v>1</v>
      </c>
      <c r="B11" s="130" t="str">
        <f>'04'!B11</f>
        <v>Bùi Thị Ngọc Kiều</v>
      </c>
      <c r="C11" s="138">
        <f>D11+E11</f>
        <v>126916</v>
      </c>
      <c r="D11" s="113">
        <v>0</v>
      </c>
      <c r="E11" s="93">
        <v>126916</v>
      </c>
      <c r="F11" s="93">
        <v>0</v>
      </c>
      <c r="G11" s="93">
        <v>0</v>
      </c>
      <c r="H11" s="138">
        <f>I11+Q11+R11+S11</f>
        <v>126916</v>
      </c>
      <c r="I11" s="138">
        <f>SUM(J11,N11:P11)</f>
        <v>93907</v>
      </c>
      <c r="J11" s="138">
        <f>SUM(K11:M11)</f>
        <v>52835</v>
      </c>
      <c r="K11" s="93">
        <v>52835</v>
      </c>
      <c r="L11" s="93">
        <v>0</v>
      </c>
      <c r="M11" s="93">
        <v>0</v>
      </c>
      <c r="N11" s="93">
        <v>41072</v>
      </c>
      <c r="O11" s="93">
        <v>0</v>
      </c>
      <c r="P11" s="93">
        <v>0</v>
      </c>
      <c r="Q11" s="93">
        <v>33009</v>
      </c>
      <c r="R11" s="93">
        <v>0</v>
      </c>
      <c r="S11" s="93">
        <v>0</v>
      </c>
      <c r="T11" s="138">
        <f aca="true" t="shared" si="2" ref="T11:T21">SUM(N11:S11)</f>
        <v>74081</v>
      </c>
      <c r="U11" s="232">
        <f aca="true" t="shared" si="3" ref="U11:U21">IF(I11&lt;&gt;0,J11/I11,"")</f>
        <v>0.5626311137614874</v>
      </c>
      <c r="V11" s="132"/>
      <c r="W11" s="132"/>
      <c r="X11" s="132"/>
    </row>
    <row r="12" spans="1:24" s="79" customFormat="1" ht="13.5" customHeight="1">
      <c r="A12" s="129" t="str">
        <f>'04'!A12</f>
        <v>2</v>
      </c>
      <c r="B12" s="130" t="str">
        <f>'04'!B12</f>
        <v>Trần Minh Tý</v>
      </c>
      <c r="C12" s="138">
        <f aca="true" t="shared" si="4" ref="C12:C21">D12+E12</f>
        <v>20139014</v>
      </c>
      <c r="D12" s="113">
        <v>5580839</v>
      </c>
      <c r="E12" s="93">
        <v>14558175</v>
      </c>
      <c r="F12" s="93">
        <v>1098812</v>
      </c>
      <c r="G12" s="93">
        <v>0</v>
      </c>
      <c r="H12" s="138">
        <f aca="true" t="shared" si="5" ref="H12:H21">I12+Q12+R12+S12</f>
        <v>19040202</v>
      </c>
      <c r="I12" s="138">
        <f aca="true" t="shared" si="6" ref="I12:I21">SUM(J12,N12:P12)</f>
        <v>15789637</v>
      </c>
      <c r="J12" s="138">
        <f aca="true" t="shared" si="7" ref="J12:J21">SUM(K12:M12)</f>
        <v>1923709</v>
      </c>
      <c r="K12" s="93">
        <v>1886529</v>
      </c>
      <c r="L12" s="93">
        <v>37180</v>
      </c>
      <c r="M12" s="93">
        <v>0</v>
      </c>
      <c r="N12" s="93">
        <v>13865928</v>
      </c>
      <c r="O12" s="93">
        <v>0</v>
      </c>
      <c r="P12" s="93">
        <v>0</v>
      </c>
      <c r="Q12" s="93">
        <v>3250565</v>
      </c>
      <c r="R12" s="93">
        <v>0</v>
      </c>
      <c r="S12" s="93">
        <v>0</v>
      </c>
      <c r="T12" s="138">
        <f t="shared" si="2"/>
        <v>17116493</v>
      </c>
      <c r="U12" s="232">
        <f t="shared" si="3"/>
        <v>0.12183364316735083</v>
      </c>
      <c r="V12" s="132"/>
      <c r="W12" s="132"/>
      <c r="X12" s="132"/>
    </row>
    <row r="13" spans="1:24" s="79" customFormat="1" ht="13.5" customHeight="1">
      <c r="A13" s="129" t="str">
        <f>'04'!A13</f>
        <v>3 </v>
      </c>
      <c r="B13" s="130" t="str">
        <f>'04'!B13</f>
        <v>Lê Phước Bé Sáu</v>
      </c>
      <c r="C13" s="138">
        <f t="shared" si="4"/>
        <v>139334635</v>
      </c>
      <c r="D13" s="113">
        <v>93345309</v>
      </c>
      <c r="E13" s="93">
        <v>45989326</v>
      </c>
      <c r="F13" s="93">
        <v>0</v>
      </c>
      <c r="G13" s="93">
        <v>0</v>
      </c>
      <c r="H13" s="138">
        <f t="shared" si="5"/>
        <v>139334635</v>
      </c>
      <c r="I13" s="138">
        <f t="shared" si="6"/>
        <v>56674522</v>
      </c>
      <c r="J13" s="138">
        <f t="shared" si="7"/>
        <v>32376109</v>
      </c>
      <c r="K13" s="93">
        <v>31112524</v>
      </c>
      <c r="L13" s="93">
        <v>1263585</v>
      </c>
      <c r="M13" s="93">
        <v>0</v>
      </c>
      <c r="N13" s="93">
        <v>24298413</v>
      </c>
      <c r="O13" s="93">
        <v>0</v>
      </c>
      <c r="P13" s="93">
        <v>0</v>
      </c>
      <c r="Q13" s="93">
        <v>80779381</v>
      </c>
      <c r="R13" s="93">
        <v>1880732</v>
      </c>
      <c r="S13" s="93">
        <v>0</v>
      </c>
      <c r="T13" s="138">
        <f t="shared" si="2"/>
        <v>106958526</v>
      </c>
      <c r="U13" s="232">
        <f t="shared" si="3"/>
        <v>0.5712639093806561</v>
      </c>
      <c r="V13" s="132"/>
      <c r="W13" s="132"/>
      <c r="X13" s="132"/>
    </row>
    <row r="14" spans="1:24" s="79" customFormat="1" ht="13.5" customHeight="1">
      <c r="A14" s="129" t="str">
        <f>'04'!A14</f>
        <v>4</v>
      </c>
      <c r="B14" s="130" t="str">
        <f>'04'!B14</f>
        <v>Mai Thị Thu Cúc</v>
      </c>
      <c r="C14" s="138">
        <f t="shared" si="4"/>
        <v>86124307</v>
      </c>
      <c r="D14" s="113">
        <v>85168618</v>
      </c>
      <c r="E14" s="93">
        <v>955689</v>
      </c>
      <c r="F14" s="93">
        <v>571152.5</v>
      </c>
      <c r="G14" s="93">
        <v>0</v>
      </c>
      <c r="H14" s="138">
        <f t="shared" si="5"/>
        <v>85553154.5</v>
      </c>
      <c r="I14" s="138">
        <f t="shared" si="6"/>
        <v>23385424.5</v>
      </c>
      <c r="J14" s="138">
        <f t="shared" si="7"/>
        <v>2449324.5</v>
      </c>
      <c r="K14" s="93">
        <v>2346178.5</v>
      </c>
      <c r="L14" s="93">
        <v>103146</v>
      </c>
      <c r="M14" s="93">
        <v>0</v>
      </c>
      <c r="N14" s="93">
        <v>20936100</v>
      </c>
      <c r="O14" s="93">
        <v>0</v>
      </c>
      <c r="P14" s="93">
        <v>0</v>
      </c>
      <c r="Q14" s="93">
        <v>62167730</v>
      </c>
      <c r="R14" s="93">
        <v>0</v>
      </c>
      <c r="S14" s="93">
        <v>0</v>
      </c>
      <c r="T14" s="138">
        <f t="shared" si="2"/>
        <v>83103830</v>
      </c>
      <c r="U14" s="232">
        <f t="shared" si="3"/>
        <v>0.10473722638646137</v>
      </c>
      <c r="V14" s="132"/>
      <c r="W14" s="132"/>
      <c r="X14" s="132"/>
    </row>
    <row r="15" spans="1:24" s="79" customFormat="1" ht="13.5" customHeight="1">
      <c r="A15" s="129" t="str">
        <f>'04'!A15</f>
        <v>5</v>
      </c>
      <c r="B15" s="130" t="str">
        <f>'04'!B15</f>
        <v>Vũ Quang Hiện</v>
      </c>
      <c r="C15" s="138">
        <f t="shared" si="4"/>
        <v>300</v>
      </c>
      <c r="D15" s="113">
        <v>0</v>
      </c>
      <c r="E15" s="93">
        <v>300</v>
      </c>
      <c r="F15" s="93">
        <v>0</v>
      </c>
      <c r="G15" s="93">
        <v>0</v>
      </c>
      <c r="H15" s="138">
        <f t="shared" si="5"/>
        <v>300</v>
      </c>
      <c r="I15" s="138">
        <f t="shared" si="6"/>
        <v>300</v>
      </c>
      <c r="J15" s="138">
        <f t="shared" si="7"/>
        <v>300</v>
      </c>
      <c r="K15" s="93">
        <v>300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138">
        <f t="shared" si="2"/>
        <v>0</v>
      </c>
      <c r="U15" s="232">
        <f t="shared" si="3"/>
        <v>1</v>
      </c>
      <c r="V15" s="132"/>
      <c r="W15" s="132"/>
      <c r="X15" s="132"/>
    </row>
    <row r="16" spans="1:24" s="79" customFormat="1" ht="13.5" customHeight="1">
      <c r="A16" s="129" t="str">
        <f>'04'!A16</f>
        <v>6</v>
      </c>
      <c r="B16" s="130" t="str">
        <f>'04'!B16</f>
        <v>Nguyễn Minh Tấn</v>
      </c>
      <c r="C16" s="138">
        <f t="shared" si="4"/>
        <v>8027912</v>
      </c>
      <c r="D16" s="113">
        <v>207629</v>
      </c>
      <c r="E16" s="93">
        <v>7820283</v>
      </c>
      <c r="F16" s="93">
        <v>43615</v>
      </c>
      <c r="G16" s="93">
        <v>0</v>
      </c>
      <c r="H16" s="138">
        <f t="shared" si="5"/>
        <v>7984297</v>
      </c>
      <c r="I16" s="138">
        <f t="shared" si="6"/>
        <v>7984297</v>
      </c>
      <c r="J16" s="138">
        <f t="shared" si="7"/>
        <v>152019</v>
      </c>
      <c r="K16" s="93">
        <v>127586</v>
      </c>
      <c r="L16" s="93">
        <v>24433</v>
      </c>
      <c r="M16" s="93">
        <v>0</v>
      </c>
      <c r="N16" s="93">
        <v>7832278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138">
        <f t="shared" si="2"/>
        <v>7832278</v>
      </c>
      <c r="U16" s="232">
        <f t="shared" si="3"/>
        <v>0.019039747644658007</v>
      </c>
      <c r="V16" s="132"/>
      <c r="W16" s="132"/>
      <c r="X16" s="132"/>
    </row>
    <row r="17" spans="1:24" s="79" customFormat="1" ht="13.5" customHeight="1">
      <c r="A17" s="129" t="str">
        <f>'04'!A17</f>
        <v>7</v>
      </c>
      <c r="B17" s="130" t="str">
        <f>'04'!B17</f>
        <v>Nguyễn Kim Tuân</v>
      </c>
      <c r="C17" s="138">
        <f>D17+E17</f>
        <v>550698</v>
      </c>
      <c r="D17" s="113">
        <v>541739</v>
      </c>
      <c r="E17" s="93">
        <v>8959</v>
      </c>
      <c r="F17" s="93">
        <v>0</v>
      </c>
      <c r="G17" s="93">
        <v>0</v>
      </c>
      <c r="H17" s="138">
        <f>I17+Q17+R17+S17</f>
        <v>550698</v>
      </c>
      <c r="I17" s="138">
        <f>SUM(J17,N17:P17)</f>
        <v>23625</v>
      </c>
      <c r="J17" s="138">
        <f>SUM(K17:M17)</f>
        <v>23625</v>
      </c>
      <c r="K17" s="93">
        <v>5000</v>
      </c>
      <c r="L17" s="93">
        <v>18625</v>
      </c>
      <c r="M17" s="93">
        <v>0</v>
      </c>
      <c r="N17" s="93">
        <v>0</v>
      </c>
      <c r="O17" s="93">
        <v>0</v>
      </c>
      <c r="P17" s="93">
        <v>0</v>
      </c>
      <c r="Q17" s="93">
        <v>527073</v>
      </c>
      <c r="R17" s="93">
        <v>0</v>
      </c>
      <c r="S17" s="93">
        <v>0</v>
      </c>
      <c r="T17" s="138">
        <f>SUM(N17:S17)</f>
        <v>527073</v>
      </c>
      <c r="U17" s="232">
        <f>IF(I17&lt;&gt;0,J17/I17,"")</f>
        <v>1</v>
      </c>
      <c r="V17" s="132"/>
      <c r="W17" s="132"/>
      <c r="X17" s="132"/>
    </row>
    <row r="18" spans="1:24" s="79" customFormat="1" ht="13.5" customHeight="1">
      <c r="A18" s="129" t="str">
        <f>'04'!A18</f>
        <v>8</v>
      </c>
      <c r="B18" s="130" t="str">
        <f>'04'!B18</f>
        <v>Đỗ Thành Lơ</v>
      </c>
      <c r="C18" s="138">
        <f t="shared" si="4"/>
        <v>189994</v>
      </c>
      <c r="D18" s="113">
        <v>189694</v>
      </c>
      <c r="E18" s="93">
        <v>300</v>
      </c>
      <c r="F18" s="93">
        <v>0</v>
      </c>
      <c r="G18" s="93">
        <v>0</v>
      </c>
      <c r="H18" s="138">
        <f t="shared" si="5"/>
        <v>189994</v>
      </c>
      <c r="I18" s="138">
        <f t="shared" si="6"/>
        <v>300</v>
      </c>
      <c r="J18" s="138">
        <f t="shared" si="7"/>
        <v>0</v>
      </c>
      <c r="K18" s="93">
        <v>0</v>
      </c>
      <c r="L18" s="93">
        <v>0</v>
      </c>
      <c r="M18" s="93">
        <v>0</v>
      </c>
      <c r="N18" s="93">
        <v>300</v>
      </c>
      <c r="O18" s="93">
        <v>0</v>
      </c>
      <c r="P18" s="93">
        <v>0</v>
      </c>
      <c r="Q18" s="93">
        <v>184620</v>
      </c>
      <c r="R18" s="93">
        <v>5074</v>
      </c>
      <c r="S18" s="93">
        <v>0</v>
      </c>
      <c r="T18" s="138">
        <f t="shared" si="2"/>
        <v>189994</v>
      </c>
      <c r="U18" s="232">
        <f t="shared" si="3"/>
        <v>0</v>
      </c>
      <c r="V18" s="132"/>
      <c r="W18" s="132"/>
      <c r="X18" s="132"/>
    </row>
    <row r="19" spans="1:24" s="79" customFormat="1" ht="13.5" customHeight="1">
      <c r="A19" s="129" t="str">
        <f>'04'!A19</f>
        <v>9</v>
      </c>
      <c r="B19" s="130" t="str">
        <f>'04'!B19</f>
        <v>Bùi Văn Khanh</v>
      </c>
      <c r="C19" s="138">
        <f t="shared" si="4"/>
        <v>300</v>
      </c>
      <c r="D19" s="113">
        <v>0</v>
      </c>
      <c r="E19" s="93">
        <v>300</v>
      </c>
      <c r="F19" s="93">
        <v>0</v>
      </c>
      <c r="G19" s="93">
        <v>0</v>
      </c>
      <c r="H19" s="138">
        <f t="shared" si="5"/>
        <v>300</v>
      </c>
      <c r="I19" s="138">
        <f t="shared" si="6"/>
        <v>300</v>
      </c>
      <c r="J19" s="138">
        <f t="shared" si="7"/>
        <v>300</v>
      </c>
      <c r="K19" s="93">
        <v>300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138">
        <f t="shared" si="2"/>
        <v>0</v>
      </c>
      <c r="U19" s="232">
        <f t="shared" si="3"/>
        <v>1</v>
      </c>
      <c r="V19" s="132"/>
      <c r="W19" s="132"/>
      <c r="X19" s="132"/>
    </row>
    <row r="20" spans="1:24" s="79" customFormat="1" ht="13.5" customHeight="1">
      <c r="A20" s="129" t="str">
        <f>'04'!A20</f>
        <v>10</v>
      </c>
      <c r="B20" s="130" t="str">
        <f>'04'!B20</f>
        <v>Nguyễn Văn Bạc</v>
      </c>
      <c r="C20" s="138">
        <f t="shared" si="4"/>
        <v>300</v>
      </c>
      <c r="D20" s="113">
        <v>0</v>
      </c>
      <c r="E20" s="93">
        <v>300</v>
      </c>
      <c r="F20" s="93">
        <v>0</v>
      </c>
      <c r="G20" s="93">
        <v>0</v>
      </c>
      <c r="H20" s="138">
        <f t="shared" si="5"/>
        <v>300</v>
      </c>
      <c r="I20" s="138">
        <f t="shared" si="6"/>
        <v>300</v>
      </c>
      <c r="J20" s="138">
        <f t="shared" si="7"/>
        <v>300</v>
      </c>
      <c r="K20" s="93">
        <v>300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138">
        <f t="shared" si="2"/>
        <v>0</v>
      </c>
      <c r="U20" s="232">
        <f t="shared" si="3"/>
        <v>1</v>
      </c>
      <c r="V20" s="132"/>
      <c r="W20" s="132"/>
      <c r="X20" s="132"/>
    </row>
    <row r="21" spans="1:24" s="79" customFormat="1" ht="13.5" customHeight="1">
      <c r="A21" s="129" t="str">
        <f>'04'!A21</f>
        <v>11</v>
      </c>
      <c r="B21" s="130" t="str">
        <f>'04'!B21</f>
        <v>Trần Công Bằng</v>
      </c>
      <c r="C21" s="138">
        <f t="shared" si="4"/>
        <v>600</v>
      </c>
      <c r="D21" s="113">
        <v>0</v>
      </c>
      <c r="E21" s="93">
        <v>600</v>
      </c>
      <c r="F21" s="93">
        <v>0</v>
      </c>
      <c r="G21" s="93">
        <v>0</v>
      </c>
      <c r="H21" s="138">
        <f t="shared" si="5"/>
        <v>600</v>
      </c>
      <c r="I21" s="138">
        <f t="shared" si="6"/>
        <v>600</v>
      </c>
      <c r="J21" s="138">
        <f t="shared" si="7"/>
        <v>600</v>
      </c>
      <c r="K21" s="93">
        <v>600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138">
        <f t="shared" si="2"/>
        <v>0</v>
      </c>
      <c r="U21" s="232">
        <f t="shared" si="3"/>
        <v>1</v>
      </c>
      <c r="V21" s="132"/>
      <c r="W21" s="132"/>
      <c r="X21" s="132"/>
    </row>
    <row r="22" spans="1:24" s="79" customFormat="1" ht="13.5" customHeight="1">
      <c r="A22" s="111" t="str">
        <f>'04'!A22</f>
        <v>…</v>
      </c>
      <c r="B22" s="127" t="str">
        <f>'04'!B22</f>
        <v>….</v>
      </c>
      <c r="C22" s="138">
        <f>D22+E22</f>
        <v>0</v>
      </c>
      <c r="D22" s="93"/>
      <c r="E22" s="93"/>
      <c r="F22" s="93"/>
      <c r="G22" s="93"/>
      <c r="H22" s="138">
        <f>I22+Q22+R22+S22</f>
        <v>0</v>
      </c>
      <c r="I22" s="138">
        <f>SUM(J22,N22:P22)</f>
        <v>0</v>
      </c>
      <c r="J22" s="138">
        <f>SUM(K22:M22)</f>
        <v>0</v>
      </c>
      <c r="K22" s="93"/>
      <c r="L22" s="93"/>
      <c r="M22" s="93"/>
      <c r="N22" s="93"/>
      <c r="O22" s="93"/>
      <c r="P22" s="93"/>
      <c r="Q22" s="93"/>
      <c r="R22" s="93"/>
      <c r="S22" s="93"/>
      <c r="T22" s="138">
        <f>SUM(N22:S22)</f>
        <v>0</v>
      </c>
      <c r="U22" s="232">
        <f>IF(I22&lt;&gt;0,J22/I22,"")</f>
      </c>
      <c r="V22" s="132"/>
      <c r="W22" s="132"/>
      <c r="X22" s="132"/>
    </row>
    <row r="23" spans="1:24" s="254" customFormat="1" ht="13.5" customHeight="1">
      <c r="A23" s="251" t="str">
        <f>'04'!A23</f>
        <v>B</v>
      </c>
      <c r="B23" s="242" t="str">
        <f>'04'!B23</f>
        <v>Các Chi cục</v>
      </c>
      <c r="C23" s="252">
        <f aca="true" t="shared" si="8" ref="C23:S23">C24+C30+C34+C40+C47+C55+C65+C76+C84+C92+C101+C109</f>
        <v>1709478322</v>
      </c>
      <c r="D23" s="252">
        <f t="shared" si="8"/>
        <v>1165984754</v>
      </c>
      <c r="E23" s="252">
        <f t="shared" si="8"/>
        <v>543493568</v>
      </c>
      <c r="F23" s="252">
        <f t="shared" si="8"/>
        <v>29616109</v>
      </c>
      <c r="G23" s="252">
        <f t="shared" si="8"/>
        <v>0</v>
      </c>
      <c r="H23" s="252">
        <f t="shared" si="8"/>
        <v>1679862213</v>
      </c>
      <c r="I23" s="252">
        <f t="shared" si="8"/>
        <v>845672646</v>
      </c>
      <c r="J23" s="252">
        <f t="shared" si="8"/>
        <v>291477035</v>
      </c>
      <c r="K23" s="252">
        <f t="shared" si="8"/>
        <v>254639326</v>
      </c>
      <c r="L23" s="252">
        <f t="shared" si="8"/>
        <v>36772404</v>
      </c>
      <c r="M23" s="252">
        <f t="shared" si="8"/>
        <v>65305</v>
      </c>
      <c r="N23" s="252">
        <f t="shared" si="8"/>
        <v>549758309</v>
      </c>
      <c r="O23" s="252">
        <f t="shared" si="8"/>
        <v>4111806</v>
      </c>
      <c r="P23" s="252">
        <f t="shared" si="8"/>
        <v>325496</v>
      </c>
      <c r="Q23" s="252">
        <f t="shared" si="8"/>
        <v>776230893</v>
      </c>
      <c r="R23" s="252">
        <f t="shared" si="8"/>
        <v>55370228</v>
      </c>
      <c r="S23" s="252">
        <f t="shared" si="8"/>
        <v>2588446</v>
      </c>
      <c r="T23" s="252">
        <f>SUM(N23:S23)</f>
        <v>1388385178</v>
      </c>
      <c r="U23" s="244">
        <f>IF(I23&lt;&gt;0,J23/I23,"")</f>
        <v>0.34466886966094445</v>
      </c>
      <c r="V23" s="253"/>
      <c r="W23" s="253"/>
      <c r="X23" s="253"/>
    </row>
    <row r="24" spans="1:24" s="184" customFormat="1" ht="15.75" customHeight="1">
      <c r="A24" s="241" t="str">
        <f>'04'!A24</f>
        <v>I</v>
      </c>
      <c r="B24" s="242" t="str">
        <f>'04'!B24</f>
        <v>H Tân Hồng</v>
      </c>
      <c r="C24" s="243">
        <f>SUM(C25:C29)</f>
        <v>112851176</v>
      </c>
      <c r="D24" s="243">
        <f>SUM(D25:D29)</f>
        <v>74240969</v>
      </c>
      <c r="E24" s="243">
        <f>SUM(E25:E29)</f>
        <v>38610207</v>
      </c>
      <c r="F24" s="243">
        <f>SUM(F25:F29)</f>
        <v>1170517</v>
      </c>
      <c r="G24" s="243">
        <f>SUM(G25:G29)</f>
        <v>0</v>
      </c>
      <c r="H24" s="243">
        <f aca="true" t="shared" si="9" ref="H24:H32">I24+Q24+R24+S24</f>
        <v>111680659</v>
      </c>
      <c r="I24" s="243">
        <f aca="true" t="shared" si="10" ref="I24:I32">SUM(J24,N24:P24)</f>
        <v>82353857</v>
      </c>
      <c r="J24" s="243">
        <f aca="true" t="shared" si="11" ref="J24:J32">SUM(K24:M24)</f>
        <v>18845382</v>
      </c>
      <c r="K24" s="243">
        <f aca="true" t="shared" si="12" ref="K24:S24">SUM(K25:K29)</f>
        <v>17372059</v>
      </c>
      <c r="L24" s="243">
        <f t="shared" si="12"/>
        <v>1473323</v>
      </c>
      <c r="M24" s="243">
        <f t="shared" si="12"/>
        <v>0</v>
      </c>
      <c r="N24" s="243">
        <f t="shared" si="12"/>
        <v>63337663</v>
      </c>
      <c r="O24" s="243">
        <f t="shared" si="12"/>
        <v>170812</v>
      </c>
      <c r="P24" s="243">
        <f t="shared" si="12"/>
        <v>0</v>
      </c>
      <c r="Q24" s="243">
        <f t="shared" si="12"/>
        <v>28399554</v>
      </c>
      <c r="R24" s="243">
        <f t="shared" si="12"/>
        <v>927248</v>
      </c>
      <c r="S24" s="243">
        <f t="shared" si="12"/>
        <v>0</v>
      </c>
      <c r="T24" s="243">
        <f>SUM(N24:S24)</f>
        <v>92835277</v>
      </c>
      <c r="U24" s="244">
        <f>IF(I24&lt;&gt;0,J24/I24,"")</f>
        <v>0.2288342366284071</v>
      </c>
      <c r="V24" s="255"/>
      <c r="W24" s="255"/>
      <c r="X24" s="255"/>
    </row>
    <row r="25" spans="1:24" s="79" customFormat="1" ht="15.75" customHeight="1">
      <c r="A25" s="111" t="str">
        <f>'04'!A25</f>
        <v>1</v>
      </c>
      <c r="B25" s="127" t="str">
        <f>'04'!B25</f>
        <v>Phạm Thị Phú</v>
      </c>
      <c r="C25" s="138">
        <f>D25+E25</f>
        <v>35050821</v>
      </c>
      <c r="D25" s="93">
        <v>18535573</v>
      </c>
      <c r="E25" s="93">
        <v>16515248</v>
      </c>
      <c r="F25" s="93"/>
      <c r="G25" s="93"/>
      <c r="H25" s="138">
        <f t="shared" si="9"/>
        <v>35050821</v>
      </c>
      <c r="I25" s="138">
        <f t="shared" si="10"/>
        <v>19871252</v>
      </c>
      <c r="J25" s="138">
        <f t="shared" si="11"/>
        <v>6901623</v>
      </c>
      <c r="K25" s="93">
        <v>6901623</v>
      </c>
      <c r="L25" s="93"/>
      <c r="M25" s="93"/>
      <c r="N25" s="93">
        <v>12969629</v>
      </c>
      <c r="O25" s="93"/>
      <c r="P25" s="93"/>
      <c r="Q25" s="93">
        <v>15179569</v>
      </c>
      <c r="R25" s="93"/>
      <c r="S25" s="93"/>
      <c r="T25" s="138">
        <f aca="true" t="shared" si="13" ref="T25:T87">SUM(N25:S25)</f>
        <v>28149198</v>
      </c>
      <c r="U25" s="232">
        <f aca="true" t="shared" si="14" ref="U25:U87">IF(I25&lt;&gt;0,J25/I25,"")</f>
        <v>0.3473169682514217</v>
      </c>
      <c r="V25" s="132"/>
      <c r="W25" s="132"/>
      <c r="X25" s="132"/>
    </row>
    <row r="26" spans="1:24" s="79" customFormat="1" ht="15.75" customHeight="1">
      <c r="A26" s="111">
        <f>'04'!A26</f>
        <v>2</v>
      </c>
      <c r="B26" s="127" t="str">
        <f>'04'!B26</f>
        <v>Nguyễn Ngọc Được</v>
      </c>
      <c r="C26" s="138">
        <f>D26+E26</f>
        <v>28611141</v>
      </c>
      <c r="D26" s="93">
        <v>24583506</v>
      </c>
      <c r="E26" s="93">
        <v>4027635</v>
      </c>
      <c r="F26" s="93">
        <v>990600</v>
      </c>
      <c r="G26" s="93"/>
      <c r="H26" s="138">
        <f t="shared" si="9"/>
        <v>27620541</v>
      </c>
      <c r="I26" s="138">
        <f t="shared" si="10"/>
        <v>20714794</v>
      </c>
      <c r="J26" s="138">
        <f t="shared" si="11"/>
        <v>4189509</v>
      </c>
      <c r="K26" s="93">
        <v>3396267</v>
      </c>
      <c r="L26" s="93">
        <v>793242</v>
      </c>
      <c r="M26" s="93"/>
      <c r="N26" s="93">
        <v>16354473</v>
      </c>
      <c r="O26" s="93">
        <v>170812</v>
      </c>
      <c r="P26" s="93"/>
      <c r="Q26" s="93">
        <v>6905747</v>
      </c>
      <c r="R26" s="93"/>
      <c r="S26" s="93"/>
      <c r="T26" s="138">
        <f t="shared" si="13"/>
        <v>23431032</v>
      </c>
      <c r="U26" s="232">
        <f t="shared" si="14"/>
        <v>0.2022471958929449</v>
      </c>
      <c r="V26" s="132"/>
      <c r="W26" s="132"/>
      <c r="X26" s="132"/>
    </row>
    <row r="27" spans="1:24" s="79" customFormat="1" ht="15.75" customHeight="1">
      <c r="A27" s="111">
        <f>'04'!A27</f>
        <v>3</v>
      </c>
      <c r="B27" s="127" t="str">
        <f>'04'!B27</f>
        <v>Nguyễn Văn Lực</v>
      </c>
      <c r="C27" s="138">
        <f>D27+E27</f>
        <v>30474315</v>
      </c>
      <c r="D27" s="93">
        <v>22077853</v>
      </c>
      <c r="E27" s="93">
        <v>8396462</v>
      </c>
      <c r="F27" s="93">
        <v>179916</v>
      </c>
      <c r="G27" s="93"/>
      <c r="H27" s="138">
        <f>I27+Q27+R27+S27</f>
        <v>30294399</v>
      </c>
      <c r="I27" s="138">
        <f>SUM(J27,N27:P27)</f>
        <v>26377844</v>
      </c>
      <c r="J27" s="138">
        <f>SUM(K27:M27)</f>
        <v>2667634</v>
      </c>
      <c r="K27" s="93">
        <v>2416618</v>
      </c>
      <c r="L27" s="93">
        <v>251016</v>
      </c>
      <c r="M27" s="93"/>
      <c r="N27" s="93">
        <v>23710210</v>
      </c>
      <c r="O27" s="93"/>
      <c r="P27" s="93"/>
      <c r="Q27" s="93">
        <v>2989307</v>
      </c>
      <c r="R27" s="93">
        <v>927248</v>
      </c>
      <c r="S27" s="93"/>
      <c r="T27" s="138">
        <f>SUM(N27:S27)</f>
        <v>27626765</v>
      </c>
      <c r="U27" s="232">
        <f>IF(I27&lt;&gt;0,J27/I27,"")</f>
        <v>0.10113161636712993</v>
      </c>
      <c r="V27" s="132"/>
      <c r="W27" s="132"/>
      <c r="X27" s="132"/>
    </row>
    <row r="28" spans="1:24" s="79" customFormat="1" ht="15.75">
      <c r="A28" s="111">
        <f>'04'!A28</f>
        <v>4</v>
      </c>
      <c r="B28" s="127" t="str">
        <f>'04'!B28</f>
        <v>Nguyễn VănTuấn</v>
      </c>
      <c r="C28" s="138">
        <f>D28+E28</f>
        <v>18714899</v>
      </c>
      <c r="D28" s="93">
        <v>9044037</v>
      </c>
      <c r="E28" s="93">
        <v>9670862</v>
      </c>
      <c r="F28" s="93">
        <v>1</v>
      </c>
      <c r="G28" s="93"/>
      <c r="H28" s="138">
        <f t="shared" si="9"/>
        <v>18714898</v>
      </c>
      <c r="I28" s="138">
        <f t="shared" si="10"/>
        <v>15389967</v>
      </c>
      <c r="J28" s="138">
        <f t="shared" si="11"/>
        <v>5086616</v>
      </c>
      <c r="K28" s="93">
        <v>4657551</v>
      </c>
      <c r="L28" s="93">
        <v>429065</v>
      </c>
      <c r="M28" s="93"/>
      <c r="N28" s="93">
        <v>10303351</v>
      </c>
      <c r="O28" s="93"/>
      <c r="P28" s="93"/>
      <c r="Q28" s="93">
        <v>3324931</v>
      </c>
      <c r="R28" s="93"/>
      <c r="S28" s="93"/>
      <c r="T28" s="138">
        <f t="shared" si="13"/>
        <v>13628282</v>
      </c>
      <c r="U28" s="232">
        <f t="shared" si="14"/>
        <v>0.33051506868078406</v>
      </c>
      <c r="V28" s="132"/>
      <c r="W28" s="132"/>
      <c r="X28" s="132"/>
    </row>
    <row r="29" spans="1:24" s="79" customFormat="1" ht="15.75" customHeight="1">
      <c r="A29" s="111" t="str">
        <f>'04'!A29</f>
        <v>…</v>
      </c>
      <c r="B29" s="127" t="str">
        <f>'04'!B29</f>
        <v>….</v>
      </c>
      <c r="C29" s="138">
        <f>D29+E29</f>
        <v>0</v>
      </c>
      <c r="D29" s="93"/>
      <c r="E29" s="93"/>
      <c r="F29" s="93"/>
      <c r="G29" s="93"/>
      <c r="H29" s="138">
        <f t="shared" si="9"/>
        <v>0</v>
      </c>
      <c r="I29" s="138">
        <f t="shared" si="10"/>
        <v>0</v>
      </c>
      <c r="J29" s="138">
        <f t="shared" si="11"/>
        <v>0</v>
      </c>
      <c r="K29" s="93"/>
      <c r="L29" s="93"/>
      <c r="M29" s="93"/>
      <c r="N29" s="93"/>
      <c r="O29" s="93"/>
      <c r="P29" s="93"/>
      <c r="Q29" s="93"/>
      <c r="R29" s="93"/>
      <c r="S29" s="93"/>
      <c r="T29" s="138">
        <f t="shared" si="13"/>
        <v>0</v>
      </c>
      <c r="U29" s="232">
        <f t="shared" si="14"/>
      </c>
      <c r="V29" s="132"/>
      <c r="W29" s="132"/>
      <c r="X29" s="132"/>
    </row>
    <row r="30" spans="1:24" s="78" customFormat="1" ht="15.75">
      <c r="A30" s="241" t="str">
        <f>'04'!A30</f>
        <v>II</v>
      </c>
      <c r="B30" s="242" t="str">
        <f>'04'!B30</f>
        <v>TP Hồng Ngự</v>
      </c>
      <c r="C30" s="243">
        <f>SUM(C31:C33)</f>
        <v>65578215</v>
      </c>
      <c r="D30" s="243">
        <f>SUM(D31:D33)</f>
        <v>42366689</v>
      </c>
      <c r="E30" s="243">
        <f>SUM(E31:E33)</f>
        <v>23211526</v>
      </c>
      <c r="F30" s="243">
        <f>SUM(F31:F33)</f>
        <v>701</v>
      </c>
      <c r="G30" s="243">
        <f>SUM(G31:G33)</f>
        <v>0</v>
      </c>
      <c r="H30" s="243">
        <f t="shared" si="9"/>
        <v>65577514</v>
      </c>
      <c r="I30" s="243">
        <f t="shared" si="10"/>
        <v>39253639</v>
      </c>
      <c r="J30" s="243">
        <f t="shared" si="11"/>
        <v>9782352</v>
      </c>
      <c r="K30" s="243">
        <f aca="true" t="shared" si="15" ref="K30:S30">SUM(K31:K33)</f>
        <v>5893526</v>
      </c>
      <c r="L30" s="243">
        <f t="shared" si="15"/>
        <v>3888826</v>
      </c>
      <c r="M30" s="243">
        <f t="shared" si="15"/>
        <v>0</v>
      </c>
      <c r="N30" s="243">
        <f t="shared" si="15"/>
        <v>29471287</v>
      </c>
      <c r="O30" s="243">
        <f t="shared" si="15"/>
        <v>0</v>
      </c>
      <c r="P30" s="243">
        <f t="shared" si="15"/>
        <v>0</v>
      </c>
      <c r="Q30" s="243">
        <f t="shared" si="15"/>
        <v>24123699</v>
      </c>
      <c r="R30" s="243">
        <f t="shared" si="15"/>
        <v>2200176</v>
      </c>
      <c r="S30" s="243">
        <f t="shared" si="15"/>
        <v>0</v>
      </c>
      <c r="T30" s="243">
        <f t="shared" si="13"/>
        <v>55795162</v>
      </c>
      <c r="U30" s="244">
        <f t="shared" si="14"/>
        <v>0.24920879310068553</v>
      </c>
      <c r="V30" s="152"/>
      <c r="W30" s="152"/>
      <c r="X30" s="152"/>
    </row>
    <row r="31" spans="1:24" s="79" customFormat="1" ht="15.75">
      <c r="A31" s="129" t="str">
        <f>'04'!A31</f>
        <v>1</v>
      </c>
      <c r="B31" s="130" t="str">
        <f>'04'!B31</f>
        <v>Nguyễn Văn Hiếu</v>
      </c>
      <c r="C31" s="234">
        <f>D31+E31</f>
        <v>148928</v>
      </c>
      <c r="D31" s="131"/>
      <c r="E31" s="131">
        <v>148928</v>
      </c>
      <c r="F31" s="131">
        <v>301</v>
      </c>
      <c r="G31" s="131"/>
      <c r="H31" s="234">
        <f t="shared" si="9"/>
        <v>148627</v>
      </c>
      <c r="I31" s="234">
        <f t="shared" si="10"/>
        <v>148627</v>
      </c>
      <c r="J31" s="234">
        <f t="shared" si="11"/>
        <v>148627</v>
      </c>
      <c r="K31" s="131">
        <v>148627</v>
      </c>
      <c r="L31" s="131"/>
      <c r="M31" s="131"/>
      <c r="N31" s="131"/>
      <c r="O31" s="131"/>
      <c r="P31" s="131"/>
      <c r="Q31" s="131"/>
      <c r="R31" s="131"/>
      <c r="S31" s="131"/>
      <c r="T31" s="138">
        <f t="shared" si="13"/>
        <v>0</v>
      </c>
      <c r="U31" s="232">
        <f t="shared" si="14"/>
        <v>1</v>
      </c>
      <c r="V31" s="132"/>
      <c r="W31" s="132"/>
      <c r="X31" s="132"/>
    </row>
    <row r="32" spans="1:24" s="79" customFormat="1" ht="15.75">
      <c r="A32" s="129" t="str">
        <f>'04'!A32</f>
        <v>2</v>
      </c>
      <c r="B32" s="130" t="str">
        <f>'04'!B32</f>
        <v>Huỳnh Văn Tuấn</v>
      </c>
      <c r="C32" s="234">
        <f>D32+E32</f>
        <v>65429287</v>
      </c>
      <c r="D32" s="131">
        <v>42366689</v>
      </c>
      <c r="E32" s="131">
        <v>23062598</v>
      </c>
      <c r="F32" s="131">
        <v>400</v>
      </c>
      <c r="G32" s="131"/>
      <c r="H32" s="234">
        <f t="shared" si="9"/>
        <v>65428887</v>
      </c>
      <c r="I32" s="234">
        <f t="shared" si="10"/>
        <v>39105012</v>
      </c>
      <c r="J32" s="234">
        <f t="shared" si="11"/>
        <v>9633725</v>
      </c>
      <c r="K32" s="131">
        <v>5744899</v>
      </c>
      <c r="L32" s="131">
        <v>3888826</v>
      </c>
      <c r="M32" s="131"/>
      <c r="N32" s="131">
        <v>29471287</v>
      </c>
      <c r="O32" s="131"/>
      <c r="P32" s="131"/>
      <c r="Q32" s="131">
        <v>24123699</v>
      </c>
      <c r="R32" s="131">
        <v>2200176</v>
      </c>
      <c r="S32" s="131"/>
      <c r="T32" s="138">
        <f t="shared" si="13"/>
        <v>55795162</v>
      </c>
      <c r="U32" s="232">
        <f t="shared" si="14"/>
        <v>0.2463552498078763</v>
      </c>
      <c r="V32" s="132"/>
      <c r="W32" s="132"/>
      <c r="X32" s="132"/>
    </row>
    <row r="33" spans="1:24" s="79" customFormat="1" ht="15.75">
      <c r="A33" s="111" t="str">
        <f>'04'!A33</f>
        <v>…</v>
      </c>
      <c r="B33" s="127">
        <f>'04'!B33</f>
        <v>0</v>
      </c>
      <c r="C33" s="138"/>
      <c r="D33" s="93"/>
      <c r="E33" s="112"/>
      <c r="F33" s="93"/>
      <c r="G33" s="93"/>
      <c r="H33" s="138"/>
      <c r="I33" s="138"/>
      <c r="J33" s="138"/>
      <c r="K33" s="93"/>
      <c r="L33" s="93"/>
      <c r="M33" s="93"/>
      <c r="N33" s="93"/>
      <c r="O33" s="93"/>
      <c r="P33" s="93"/>
      <c r="Q33" s="93"/>
      <c r="R33" s="93"/>
      <c r="S33" s="93"/>
      <c r="T33" s="138">
        <f t="shared" si="13"/>
        <v>0</v>
      </c>
      <c r="U33" s="232">
        <f t="shared" si="14"/>
      </c>
      <c r="V33" s="132"/>
      <c r="W33" s="132"/>
      <c r="X33" s="132"/>
    </row>
    <row r="34" spans="1:24" s="184" customFormat="1" ht="15.75" customHeight="1">
      <c r="A34" s="241" t="str">
        <f>'04'!A34</f>
        <v>III</v>
      </c>
      <c r="B34" s="242" t="str">
        <f>'04'!B34</f>
        <v>H Hồng Ngự</v>
      </c>
      <c r="C34" s="243">
        <f>SUM(C35:C39)</f>
        <v>65416885</v>
      </c>
      <c r="D34" s="243">
        <f>SUM(D35:D39)</f>
        <v>33351914</v>
      </c>
      <c r="E34" s="243">
        <f>SUM(E35:E39)</f>
        <v>32064971</v>
      </c>
      <c r="F34" s="243">
        <f>SUM(F35:F39)</f>
        <v>1133995</v>
      </c>
      <c r="G34" s="243">
        <f>SUM(G35:G39)</f>
        <v>0</v>
      </c>
      <c r="H34" s="243">
        <f aca="true" t="shared" si="16" ref="H34:H45">I34+Q34+R34+S34</f>
        <v>64282890</v>
      </c>
      <c r="I34" s="243">
        <f aca="true" t="shared" si="17" ref="I34:I45">SUM(J34,N34:P34)</f>
        <v>37975712</v>
      </c>
      <c r="J34" s="243">
        <f aca="true" t="shared" si="18" ref="J34:J45">SUM(K34:M34)</f>
        <v>19743261</v>
      </c>
      <c r="K34" s="243">
        <f aca="true" t="shared" si="19" ref="K34:S34">SUM(K35:K39)</f>
        <v>18398905</v>
      </c>
      <c r="L34" s="243">
        <f t="shared" si="19"/>
        <v>1344356</v>
      </c>
      <c r="M34" s="243">
        <f t="shared" si="19"/>
        <v>0</v>
      </c>
      <c r="N34" s="243">
        <f t="shared" si="19"/>
        <v>18232451</v>
      </c>
      <c r="O34" s="243">
        <f t="shared" si="19"/>
        <v>0</v>
      </c>
      <c r="P34" s="243">
        <f t="shared" si="19"/>
        <v>0</v>
      </c>
      <c r="Q34" s="243">
        <f t="shared" si="19"/>
        <v>23597497</v>
      </c>
      <c r="R34" s="243">
        <f t="shared" si="19"/>
        <v>939481</v>
      </c>
      <c r="S34" s="243">
        <f t="shared" si="19"/>
        <v>1770200</v>
      </c>
      <c r="T34" s="243">
        <f t="shared" si="13"/>
        <v>44539629</v>
      </c>
      <c r="U34" s="244">
        <f t="shared" si="14"/>
        <v>0.519891792943869</v>
      </c>
      <c r="V34" s="255"/>
      <c r="W34" s="255"/>
      <c r="X34" s="255"/>
    </row>
    <row r="35" spans="1:24" s="79" customFormat="1" ht="15.75" customHeight="1">
      <c r="A35" s="129" t="str">
        <f>'04'!A35</f>
        <v>1</v>
      </c>
      <c r="B35" s="130" t="str">
        <f>'04'!B35</f>
        <v>Trịnh Văn Tươm</v>
      </c>
      <c r="C35" s="234">
        <f>D35+E35</f>
        <v>130151</v>
      </c>
      <c r="D35" s="131">
        <v>2</v>
      </c>
      <c r="E35" s="131">
        <v>130149</v>
      </c>
      <c r="F35" s="131"/>
      <c r="G35" s="131"/>
      <c r="H35" s="234">
        <f t="shared" si="16"/>
        <v>130151</v>
      </c>
      <c r="I35" s="234">
        <f t="shared" si="17"/>
        <v>130151</v>
      </c>
      <c r="J35" s="234">
        <f t="shared" si="18"/>
        <v>130150</v>
      </c>
      <c r="K35" s="131">
        <v>76150</v>
      </c>
      <c r="L35" s="131">
        <v>54000</v>
      </c>
      <c r="M35" s="131">
        <v>0</v>
      </c>
      <c r="N35" s="131">
        <v>1</v>
      </c>
      <c r="O35" s="131">
        <v>0</v>
      </c>
      <c r="P35" s="131">
        <v>0</v>
      </c>
      <c r="Q35" s="131"/>
      <c r="R35" s="131"/>
      <c r="S35" s="131"/>
      <c r="T35" s="138">
        <f t="shared" si="13"/>
        <v>1</v>
      </c>
      <c r="U35" s="232">
        <f t="shared" si="14"/>
        <v>0.9999923166168527</v>
      </c>
      <c r="V35" s="132"/>
      <c r="W35" s="132"/>
      <c r="X35" s="132"/>
    </row>
    <row r="36" spans="1:24" s="79" customFormat="1" ht="15.75" customHeight="1">
      <c r="A36" s="129" t="str">
        <f>'04'!A36</f>
        <v>2</v>
      </c>
      <c r="B36" s="130" t="str">
        <f>'04'!B36</f>
        <v>Nguyễn Văn Thế</v>
      </c>
      <c r="C36" s="234">
        <f>D36+E36</f>
        <v>35869627</v>
      </c>
      <c r="D36" s="131">
        <v>17673024</v>
      </c>
      <c r="E36" s="131">
        <v>18196603</v>
      </c>
      <c r="F36" s="131"/>
      <c r="G36" s="131"/>
      <c r="H36" s="234">
        <f t="shared" si="16"/>
        <v>35869627</v>
      </c>
      <c r="I36" s="234">
        <f t="shared" si="17"/>
        <v>17475422</v>
      </c>
      <c r="J36" s="234">
        <f t="shared" si="18"/>
        <v>13850843</v>
      </c>
      <c r="K36" s="131">
        <v>12708365</v>
      </c>
      <c r="L36" s="131">
        <v>1142478</v>
      </c>
      <c r="M36" s="131">
        <v>0</v>
      </c>
      <c r="N36" s="131">
        <v>3624579</v>
      </c>
      <c r="O36" s="131">
        <v>0</v>
      </c>
      <c r="P36" s="131">
        <v>0</v>
      </c>
      <c r="Q36" s="131">
        <v>16624005</v>
      </c>
      <c r="R36" s="131">
        <v>0</v>
      </c>
      <c r="S36" s="131">
        <v>1770200</v>
      </c>
      <c r="T36" s="138">
        <f t="shared" si="13"/>
        <v>22018784</v>
      </c>
      <c r="U36" s="232">
        <f t="shared" si="14"/>
        <v>0.7925899014055283</v>
      </c>
      <c r="V36" s="132"/>
      <c r="W36" s="132"/>
      <c r="X36" s="132"/>
    </row>
    <row r="37" spans="1:24" s="79" customFormat="1" ht="15.75" customHeight="1">
      <c r="A37" s="129" t="str">
        <f>'04'!A37</f>
        <v>3</v>
      </c>
      <c r="B37" s="130" t="str">
        <f>'04'!B37</f>
        <v>Trương Văn Xuân</v>
      </c>
      <c r="C37" s="234">
        <f>D37+E37</f>
        <v>13169253</v>
      </c>
      <c r="D37" s="131">
        <v>9554637</v>
      </c>
      <c r="E37" s="131">
        <v>3614616</v>
      </c>
      <c r="F37" s="131">
        <v>300583</v>
      </c>
      <c r="G37" s="131"/>
      <c r="H37" s="234">
        <f t="shared" si="16"/>
        <v>12868670</v>
      </c>
      <c r="I37" s="234">
        <f t="shared" si="17"/>
        <v>7245527</v>
      </c>
      <c r="J37" s="234">
        <f t="shared" si="18"/>
        <v>2298819</v>
      </c>
      <c r="K37" s="131">
        <v>2157165</v>
      </c>
      <c r="L37" s="131">
        <v>141654</v>
      </c>
      <c r="M37" s="131">
        <v>0</v>
      </c>
      <c r="N37" s="131">
        <v>4946708</v>
      </c>
      <c r="O37" s="131">
        <v>0</v>
      </c>
      <c r="P37" s="131">
        <v>0</v>
      </c>
      <c r="Q37" s="131">
        <v>4683662</v>
      </c>
      <c r="R37" s="131">
        <v>939481</v>
      </c>
      <c r="S37" s="131"/>
      <c r="T37" s="138">
        <f t="shared" si="13"/>
        <v>10569851</v>
      </c>
      <c r="U37" s="232">
        <f t="shared" si="14"/>
        <v>0.31727423001805116</v>
      </c>
      <c r="V37" s="132"/>
      <c r="W37" s="132"/>
      <c r="X37" s="132"/>
    </row>
    <row r="38" spans="1:24" s="79" customFormat="1" ht="15.75">
      <c r="A38" s="129" t="str">
        <f>'04'!A38</f>
        <v>4</v>
      </c>
      <c r="B38" s="130" t="str">
        <f>'04'!B38</f>
        <v>Trần Mỹ Phương</v>
      </c>
      <c r="C38" s="234">
        <f>D38+E38</f>
        <v>16247854</v>
      </c>
      <c r="D38" s="131">
        <v>6124251</v>
      </c>
      <c r="E38" s="131">
        <v>10123603</v>
      </c>
      <c r="F38" s="131">
        <v>833412</v>
      </c>
      <c r="G38" s="131"/>
      <c r="H38" s="234">
        <f t="shared" si="16"/>
        <v>15414442</v>
      </c>
      <c r="I38" s="234">
        <f t="shared" si="17"/>
        <v>13124612</v>
      </c>
      <c r="J38" s="234">
        <f t="shared" si="18"/>
        <v>3463449</v>
      </c>
      <c r="K38" s="131">
        <v>3457225</v>
      </c>
      <c r="L38" s="131">
        <v>6224</v>
      </c>
      <c r="M38" s="131">
        <v>0</v>
      </c>
      <c r="N38" s="131">
        <v>9661163</v>
      </c>
      <c r="O38" s="131">
        <v>0</v>
      </c>
      <c r="P38" s="131">
        <v>0</v>
      </c>
      <c r="Q38" s="131">
        <v>2289830</v>
      </c>
      <c r="R38" s="131"/>
      <c r="S38" s="131"/>
      <c r="T38" s="138">
        <f t="shared" si="13"/>
        <v>11950993</v>
      </c>
      <c r="U38" s="232">
        <f t="shared" si="14"/>
        <v>0.26388962965152796</v>
      </c>
      <c r="V38" s="132"/>
      <c r="W38" s="132"/>
      <c r="X38" s="132"/>
    </row>
    <row r="39" spans="1:24" s="79" customFormat="1" ht="15.75" customHeight="1">
      <c r="A39" s="129" t="str">
        <f>'04'!A39</f>
        <v>…</v>
      </c>
      <c r="B39" s="130" t="str">
        <f>'04'!B39</f>
        <v>….</v>
      </c>
      <c r="C39" s="234">
        <f>D39+E39</f>
        <v>0</v>
      </c>
      <c r="D39" s="131"/>
      <c r="E39" s="131"/>
      <c r="F39" s="131"/>
      <c r="G39" s="131"/>
      <c r="H39" s="234">
        <f t="shared" si="16"/>
        <v>0</v>
      </c>
      <c r="I39" s="234">
        <f t="shared" si="17"/>
        <v>0</v>
      </c>
      <c r="J39" s="234">
        <f t="shared" si="18"/>
        <v>0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8">
        <f t="shared" si="13"/>
        <v>0</v>
      </c>
      <c r="U39" s="232">
        <f t="shared" si="14"/>
      </c>
      <c r="V39" s="132"/>
      <c r="W39" s="132"/>
      <c r="X39" s="132"/>
    </row>
    <row r="40" spans="1:24" s="78" customFormat="1" ht="15.75">
      <c r="A40" s="241" t="str">
        <f>'04'!A40</f>
        <v>IV</v>
      </c>
      <c r="B40" s="242" t="str">
        <f>'04'!B40</f>
        <v>H Tam Nông</v>
      </c>
      <c r="C40" s="243">
        <f>SUM(C41:C46)</f>
        <v>130054648</v>
      </c>
      <c r="D40" s="243">
        <f>SUM(D41:D46)</f>
        <v>80329075</v>
      </c>
      <c r="E40" s="243">
        <f>SUM(E41:E46)</f>
        <v>49725573</v>
      </c>
      <c r="F40" s="243">
        <f>SUM(F41:F46)</f>
        <v>1841827</v>
      </c>
      <c r="G40" s="243">
        <f>SUM(G41:G46)</f>
        <v>0</v>
      </c>
      <c r="H40" s="243">
        <f t="shared" si="16"/>
        <v>128212821</v>
      </c>
      <c r="I40" s="243">
        <f t="shared" si="17"/>
        <v>76046770</v>
      </c>
      <c r="J40" s="243">
        <f t="shared" si="18"/>
        <v>17312201</v>
      </c>
      <c r="K40" s="243">
        <f aca="true" t="shared" si="20" ref="K40:S40">SUM(K41:K46)</f>
        <v>15639347</v>
      </c>
      <c r="L40" s="243">
        <f t="shared" si="20"/>
        <v>1672854</v>
      </c>
      <c r="M40" s="243">
        <f t="shared" si="20"/>
        <v>0</v>
      </c>
      <c r="N40" s="243">
        <f t="shared" si="20"/>
        <v>58734569</v>
      </c>
      <c r="O40" s="243">
        <f t="shared" si="20"/>
        <v>0</v>
      </c>
      <c r="P40" s="243">
        <f t="shared" si="20"/>
        <v>0</v>
      </c>
      <c r="Q40" s="243">
        <f t="shared" si="20"/>
        <v>37761100</v>
      </c>
      <c r="R40" s="243">
        <f t="shared" si="20"/>
        <v>14404951</v>
      </c>
      <c r="S40" s="243">
        <f t="shared" si="20"/>
        <v>0</v>
      </c>
      <c r="T40" s="243">
        <f t="shared" si="13"/>
        <v>110900620</v>
      </c>
      <c r="U40" s="244">
        <f t="shared" si="14"/>
        <v>0.22765202256453496</v>
      </c>
      <c r="V40" s="152"/>
      <c r="W40" s="152"/>
      <c r="X40" s="152"/>
    </row>
    <row r="41" spans="1:24" s="79" customFormat="1" ht="15.75">
      <c r="A41" s="129" t="str">
        <f>'04'!A41</f>
        <v>1</v>
      </c>
      <c r="B41" s="130" t="str">
        <f>'04'!B41</f>
        <v>Nguyễn Ngọc Phú</v>
      </c>
      <c r="C41" s="234">
        <f>D41+E41</f>
        <v>31970991</v>
      </c>
      <c r="D41" s="131">
        <v>17141384</v>
      </c>
      <c r="E41" s="131">
        <v>14829607</v>
      </c>
      <c r="F41" s="131">
        <v>1829738</v>
      </c>
      <c r="G41" s="131"/>
      <c r="H41" s="234">
        <f t="shared" si="16"/>
        <v>30141253</v>
      </c>
      <c r="I41" s="234">
        <f t="shared" si="17"/>
        <v>16638921</v>
      </c>
      <c r="J41" s="234">
        <f t="shared" si="18"/>
        <v>3773337</v>
      </c>
      <c r="K41" s="131">
        <v>3054183</v>
      </c>
      <c r="L41" s="131">
        <v>719154</v>
      </c>
      <c r="M41" s="131">
        <v>0</v>
      </c>
      <c r="N41" s="131">
        <v>12865584</v>
      </c>
      <c r="O41" s="131">
        <v>0</v>
      </c>
      <c r="P41" s="131">
        <v>0</v>
      </c>
      <c r="Q41" s="131">
        <v>6207160</v>
      </c>
      <c r="R41" s="131">
        <v>7295172</v>
      </c>
      <c r="S41" s="131">
        <v>0</v>
      </c>
      <c r="T41" s="138">
        <f t="shared" si="13"/>
        <v>26367916</v>
      </c>
      <c r="U41" s="232">
        <f t="shared" si="14"/>
        <v>0.22677774598485081</v>
      </c>
      <c r="V41" s="132"/>
      <c r="W41" s="132"/>
      <c r="X41" s="132"/>
    </row>
    <row r="42" spans="1:24" s="79" customFormat="1" ht="15.75">
      <c r="A42" s="129" t="str">
        <f>'04'!A42</f>
        <v>2</v>
      </c>
      <c r="B42" s="130" t="str">
        <f>'04'!B42</f>
        <v>Trần Công Hiệp</v>
      </c>
      <c r="C42" s="234">
        <f>D42+E42</f>
        <v>34916907</v>
      </c>
      <c r="D42" s="131">
        <v>23610847</v>
      </c>
      <c r="E42" s="131">
        <v>11306060</v>
      </c>
      <c r="F42" s="131">
        <v>1468</v>
      </c>
      <c r="G42" s="131"/>
      <c r="H42" s="234">
        <f t="shared" si="16"/>
        <v>34915439</v>
      </c>
      <c r="I42" s="234">
        <f t="shared" si="17"/>
        <v>19558518</v>
      </c>
      <c r="J42" s="234">
        <f t="shared" si="18"/>
        <v>6990467</v>
      </c>
      <c r="K42" s="131">
        <v>6326237</v>
      </c>
      <c r="L42" s="131">
        <v>664230</v>
      </c>
      <c r="M42" s="131">
        <v>0</v>
      </c>
      <c r="N42" s="131">
        <v>12568051</v>
      </c>
      <c r="O42" s="131">
        <v>0</v>
      </c>
      <c r="P42" s="131">
        <v>0</v>
      </c>
      <c r="Q42" s="131">
        <v>8911844</v>
      </c>
      <c r="R42" s="131">
        <v>6445077</v>
      </c>
      <c r="S42" s="131">
        <v>0</v>
      </c>
      <c r="T42" s="138">
        <f t="shared" si="13"/>
        <v>27924972</v>
      </c>
      <c r="U42" s="232">
        <f t="shared" si="14"/>
        <v>0.357412918504357</v>
      </c>
      <c r="V42" s="132"/>
      <c r="W42" s="132"/>
      <c r="X42" s="132"/>
    </row>
    <row r="43" spans="1:24" s="79" customFormat="1" ht="15.75">
      <c r="A43" s="129" t="str">
        <f>'04'!A43</f>
        <v>3</v>
      </c>
      <c r="B43" s="130" t="str">
        <f>'04'!B43</f>
        <v>Huỳnh Công Tân</v>
      </c>
      <c r="C43" s="234">
        <f>D43+E43</f>
        <v>10633346</v>
      </c>
      <c r="D43" s="131">
        <v>8749089</v>
      </c>
      <c r="E43" s="131">
        <v>1884257</v>
      </c>
      <c r="F43" s="131">
        <v>0</v>
      </c>
      <c r="G43" s="131"/>
      <c r="H43" s="234">
        <f t="shared" si="16"/>
        <v>10633346</v>
      </c>
      <c r="I43" s="234">
        <f t="shared" si="17"/>
        <v>3057724</v>
      </c>
      <c r="J43" s="234">
        <f t="shared" si="18"/>
        <v>885715</v>
      </c>
      <c r="K43" s="131">
        <v>845715</v>
      </c>
      <c r="L43" s="131">
        <v>40000</v>
      </c>
      <c r="M43" s="131">
        <v>0</v>
      </c>
      <c r="N43" s="131">
        <v>2172009</v>
      </c>
      <c r="O43" s="131">
        <v>0</v>
      </c>
      <c r="P43" s="131">
        <v>0</v>
      </c>
      <c r="Q43" s="131">
        <v>7575622</v>
      </c>
      <c r="R43" s="131">
        <v>0</v>
      </c>
      <c r="S43" s="131">
        <v>0</v>
      </c>
      <c r="T43" s="138">
        <f t="shared" si="13"/>
        <v>9747631</v>
      </c>
      <c r="U43" s="232">
        <f t="shared" si="14"/>
        <v>0.28966479643028603</v>
      </c>
      <c r="V43" s="132"/>
      <c r="W43" s="132"/>
      <c r="X43" s="132"/>
    </row>
    <row r="44" spans="1:24" s="79" customFormat="1" ht="15.75">
      <c r="A44" s="129" t="str">
        <f>'04'!A44</f>
        <v>4</v>
      </c>
      <c r="B44" s="130" t="str">
        <f>'04'!B44</f>
        <v>Võ Minh Dũng</v>
      </c>
      <c r="C44" s="234">
        <f>D44+E44</f>
        <v>22860420</v>
      </c>
      <c r="D44" s="131">
        <v>15896433</v>
      </c>
      <c r="E44" s="131">
        <v>6963987</v>
      </c>
      <c r="F44" s="131">
        <v>0</v>
      </c>
      <c r="G44" s="131"/>
      <c r="H44" s="234">
        <f t="shared" si="16"/>
        <v>22860420</v>
      </c>
      <c r="I44" s="234">
        <f t="shared" si="17"/>
        <v>10790967</v>
      </c>
      <c r="J44" s="234">
        <f t="shared" si="18"/>
        <v>2635617</v>
      </c>
      <c r="K44" s="131">
        <v>2635617</v>
      </c>
      <c r="L44" s="131">
        <v>0</v>
      </c>
      <c r="M44" s="131">
        <v>0</v>
      </c>
      <c r="N44" s="131">
        <v>8155350</v>
      </c>
      <c r="O44" s="131">
        <v>0</v>
      </c>
      <c r="P44" s="131">
        <v>0</v>
      </c>
      <c r="Q44" s="131">
        <v>12069453</v>
      </c>
      <c r="R44" s="131">
        <v>0</v>
      </c>
      <c r="S44" s="131">
        <v>0</v>
      </c>
      <c r="T44" s="138">
        <f t="shared" si="13"/>
        <v>20224803</v>
      </c>
      <c r="U44" s="232">
        <f t="shared" si="14"/>
        <v>0.24424289315313447</v>
      </c>
      <c r="V44" s="132"/>
      <c r="W44" s="132"/>
      <c r="X44" s="132"/>
    </row>
    <row r="45" spans="1:24" s="79" customFormat="1" ht="15.75">
      <c r="A45" s="129" t="str">
        <f>'04'!A45</f>
        <v>5</v>
      </c>
      <c r="B45" s="130" t="str">
        <f>'04'!B45</f>
        <v>Trần Trọng Quyết</v>
      </c>
      <c r="C45" s="234">
        <f>D45+E45</f>
        <v>29672984</v>
      </c>
      <c r="D45" s="131">
        <v>14931322</v>
      </c>
      <c r="E45" s="131">
        <v>14741662</v>
      </c>
      <c r="F45" s="131">
        <v>10621</v>
      </c>
      <c r="G45" s="131"/>
      <c r="H45" s="234">
        <f t="shared" si="16"/>
        <v>29662363</v>
      </c>
      <c r="I45" s="234">
        <f t="shared" si="17"/>
        <v>26000640</v>
      </c>
      <c r="J45" s="234">
        <f t="shared" si="18"/>
        <v>3027065</v>
      </c>
      <c r="K45" s="131">
        <v>2777595</v>
      </c>
      <c r="L45" s="131">
        <v>249470</v>
      </c>
      <c r="M45" s="131">
        <v>0</v>
      </c>
      <c r="N45" s="131">
        <v>22973575</v>
      </c>
      <c r="O45" s="131">
        <v>0</v>
      </c>
      <c r="P45" s="131">
        <v>0</v>
      </c>
      <c r="Q45" s="131">
        <v>2997021</v>
      </c>
      <c r="R45" s="131">
        <v>664702</v>
      </c>
      <c r="S45" s="131">
        <v>0</v>
      </c>
      <c r="T45" s="138">
        <f t="shared" si="13"/>
        <v>26635298</v>
      </c>
      <c r="U45" s="232">
        <f t="shared" si="14"/>
        <v>0.11642271113326441</v>
      </c>
      <c r="V45" s="132"/>
      <c r="W45" s="132"/>
      <c r="X45" s="132"/>
    </row>
    <row r="46" spans="1:24" s="79" customFormat="1" ht="15.75">
      <c r="A46" s="111" t="str">
        <f>'04'!A46</f>
        <v>…</v>
      </c>
      <c r="B46" s="127">
        <f>'04'!B46</f>
        <v>0</v>
      </c>
      <c r="C46" s="138"/>
      <c r="D46" s="93"/>
      <c r="E46" s="112"/>
      <c r="F46" s="93"/>
      <c r="G46" s="93"/>
      <c r="H46" s="138"/>
      <c r="I46" s="138"/>
      <c r="J46" s="138"/>
      <c r="K46" s="93"/>
      <c r="L46" s="93"/>
      <c r="M46" s="93"/>
      <c r="N46" s="93"/>
      <c r="O46" s="93"/>
      <c r="P46" s="93"/>
      <c r="Q46" s="93"/>
      <c r="R46" s="93"/>
      <c r="S46" s="93"/>
      <c r="T46" s="138">
        <f t="shared" si="13"/>
        <v>0</v>
      </c>
      <c r="U46" s="232">
        <f t="shared" si="14"/>
      </c>
      <c r="V46" s="132"/>
      <c r="W46" s="132"/>
      <c r="X46" s="132"/>
    </row>
    <row r="47" spans="1:24" s="184" customFormat="1" ht="15.75" customHeight="1">
      <c r="A47" s="241" t="str">
        <f>'04'!A47</f>
        <v>V</v>
      </c>
      <c r="B47" s="242" t="str">
        <f>'04'!B47</f>
        <v>H Thanh Bình</v>
      </c>
      <c r="C47" s="243">
        <f>SUM(C48:C54)</f>
        <v>66054159</v>
      </c>
      <c r="D47" s="243">
        <f>SUM(D48:D54)</f>
        <v>41047270</v>
      </c>
      <c r="E47" s="243">
        <f>SUM(E48:E54)</f>
        <v>25006889</v>
      </c>
      <c r="F47" s="243">
        <f>SUM(F48:F54)</f>
        <v>373922</v>
      </c>
      <c r="G47" s="243">
        <f>SUM(G48:G54)</f>
        <v>0</v>
      </c>
      <c r="H47" s="243">
        <f aca="true" t="shared" si="21" ref="H47:H56">I47+Q47+R47+S47</f>
        <v>65680237</v>
      </c>
      <c r="I47" s="243">
        <f aca="true" t="shared" si="22" ref="I47:I56">SUM(J47,N47:P47)</f>
        <v>38950634</v>
      </c>
      <c r="J47" s="243">
        <f aca="true" t="shared" si="23" ref="J47:J56">SUM(K47:M47)</f>
        <v>7991479</v>
      </c>
      <c r="K47" s="243">
        <f aca="true" t="shared" si="24" ref="K47:S47">SUM(K48:K54)</f>
        <v>7851662</v>
      </c>
      <c r="L47" s="243">
        <f t="shared" si="24"/>
        <v>139817</v>
      </c>
      <c r="M47" s="243">
        <f t="shared" si="24"/>
        <v>0</v>
      </c>
      <c r="N47" s="243">
        <f t="shared" si="24"/>
        <v>29773420</v>
      </c>
      <c r="O47" s="243">
        <f t="shared" si="24"/>
        <v>1185735</v>
      </c>
      <c r="P47" s="243">
        <f t="shared" si="24"/>
        <v>0</v>
      </c>
      <c r="Q47" s="243">
        <f t="shared" si="24"/>
        <v>20087111</v>
      </c>
      <c r="R47" s="243">
        <f t="shared" si="24"/>
        <v>6642492</v>
      </c>
      <c r="S47" s="243">
        <f t="shared" si="24"/>
        <v>0</v>
      </c>
      <c r="T47" s="243">
        <f t="shared" si="13"/>
        <v>57688758</v>
      </c>
      <c r="U47" s="244">
        <f t="shared" si="14"/>
        <v>0.20516942034884464</v>
      </c>
      <c r="V47" s="255"/>
      <c r="W47" s="255"/>
      <c r="X47" s="255"/>
    </row>
    <row r="48" spans="1:24" s="79" customFormat="1" ht="15.75" customHeight="1">
      <c r="A48" s="129">
        <f>'04'!A48</f>
        <v>1</v>
      </c>
      <c r="B48" s="130" t="str">
        <f>'04'!B48</f>
        <v>Nguyễn Minh Thiện</v>
      </c>
      <c r="C48" s="234">
        <f aca="true" t="shared" si="25" ref="C48:C54">D48+E48</f>
        <v>129658</v>
      </c>
      <c r="D48" s="131"/>
      <c r="E48" s="131">
        <v>129658</v>
      </c>
      <c r="F48" s="131"/>
      <c r="G48" s="131"/>
      <c r="H48" s="234">
        <f t="shared" si="21"/>
        <v>129658</v>
      </c>
      <c r="I48" s="234">
        <f t="shared" si="22"/>
        <v>129658</v>
      </c>
      <c r="J48" s="234">
        <f t="shared" si="23"/>
        <v>125158</v>
      </c>
      <c r="K48" s="131">
        <v>125158</v>
      </c>
      <c r="L48" s="131"/>
      <c r="M48" s="131"/>
      <c r="N48" s="131">
        <v>4500</v>
      </c>
      <c r="O48" s="131"/>
      <c r="P48" s="131"/>
      <c r="Q48" s="131"/>
      <c r="R48" s="131"/>
      <c r="S48" s="131"/>
      <c r="T48" s="138">
        <f t="shared" si="13"/>
        <v>4500</v>
      </c>
      <c r="U48" s="232">
        <f t="shared" si="14"/>
        <v>0.9652933100927055</v>
      </c>
      <c r="V48" s="132"/>
      <c r="W48" s="132"/>
      <c r="X48" s="132"/>
    </row>
    <row r="49" spans="1:24" s="79" customFormat="1" ht="15.75" customHeight="1">
      <c r="A49" s="129">
        <f>'04'!A49</f>
        <v>2</v>
      </c>
      <c r="B49" s="130" t="str">
        <f>'04'!B49</f>
        <v>Phan  Văn Nghiêm</v>
      </c>
      <c r="C49" s="234">
        <f t="shared" si="25"/>
        <v>8689559</v>
      </c>
      <c r="D49" s="131">
        <v>3501668</v>
      </c>
      <c r="E49" s="131">
        <v>5187891</v>
      </c>
      <c r="F49" s="131">
        <v>55400</v>
      </c>
      <c r="G49" s="131"/>
      <c r="H49" s="234">
        <f t="shared" si="21"/>
        <v>8634159</v>
      </c>
      <c r="I49" s="234">
        <f t="shared" si="22"/>
        <v>5987529</v>
      </c>
      <c r="J49" s="234">
        <f t="shared" si="23"/>
        <v>1792243</v>
      </c>
      <c r="K49" s="131">
        <v>1719243</v>
      </c>
      <c r="L49" s="131">
        <v>73000</v>
      </c>
      <c r="M49" s="131"/>
      <c r="N49" s="131">
        <v>4032894</v>
      </c>
      <c r="O49" s="131">
        <v>162392</v>
      </c>
      <c r="P49" s="131"/>
      <c r="Q49" s="131">
        <v>2646630</v>
      </c>
      <c r="R49" s="131"/>
      <c r="S49" s="131"/>
      <c r="T49" s="138">
        <f t="shared" si="13"/>
        <v>6841916</v>
      </c>
      <c r="U49" s="232">
        <f t="shared" si="14"/>
        <v>0.29932932266382345</v>
      </c>
      <c r="V49" s="132"/>
      <c r="W49" s="132"/>
      <c r="X49" s="132"/>
    </row>
    <row r="50" spans="1:24" s="79" customFormat="1" ht="15.75" customHeight="1">
      <c r="A50" s="129">
        <f>'04'!A50</f>
        <v>3</v>
      </c>
      <c r="B50" s="130" t="str">
        <f>'04'!B50</f>
        <v>Nguyễn Văn Hiền</v>
      </c>
      <c r="C50" s="234">
        <f t="shared" si="25"/>
        <v>17489879</v>
      </c>
      <c r="D50" s="131">
        <v>13157335</v>
      </c>
      <c r="E50" s="131">
        <v>4332544</v>
      </c>
      <c r="F50" s="131">
        <v>89760</v>
      </c>
      <c r="G50" s="131"/>
      <c r="H50" s="234">
        <f t="shared" si="21"/>
        <v>17400119</v>
      </c>
      <c r="I50" s="234">
        <f t="shared" si="22"/>
        <v>8082568</v>
      </c>
      <c r="J50" s="234">
        <f t="shared" si="23"/>
        <v>1190971</v>
      </c>
      <c r="K50" s="131">
        <v>1190971</v>
      </c>
      <c r="L50" s="131"/>
      <c r="M50" s="131"/>
      <c r="N50" s="131">
        <v>5868254</v>
      </c>
      <c r="O50" s="131">
        <v>1023343</v>
      </c>
      <c r="P50" s="131"/>
      <c r="Q50" s="131">
        <v>8923185</v>
      </c>
      <c r="R50" s="131">
        <v>394366</v>
      </c>
      <c r="S50" s="131"/>
      <c r="T50" s="138">
        <f t="shared" si="13"/>
        <v>16209148</v>
      </c>
      <c r="U50" s="232">
        <f t="shared" si="14"/>
        <v>0.1473505697694099</v>
      </c>
      <c r="V50" s="132"/>
      <c r="W50" s="132"/>
      <c r="X50" s="132"/>
    </row>
    <row r="51" spans="1:24" s="79" customFormat="1" ht="15.75" customHeight="1">
      <c r="A51" s="129">
        <f>'04'!A51</f>
        <v>4</v>
      </c>
      <c r="B51" s="130" t="str">
        <f>'04'!B51</f>
        <v>Phạm Văn Tùng</v>
      </c>
      <c r="C51" s="234">
        <f t="shared" si="25"/>
        <v>15974948</v>
      </c>
      <c r="D51" s="131">
        <v>12925468</v>
      </c>
      <c r="E51" s="131">
        <v>3049480</v>
      </c>
      <c r="F51" s="131">
        <v>700</v>
      </c>
      <c r="G51" s="131"/>
      <c r="H51" s="234">
        <f t="shared" si="21"/>
        <v>15974248</v>
      </c>
      <c r="I51" s="234">
        <f t="shared" si="22"/>
        <v>5745467</v>
      </c>
      <c r="J51" s="234">
        <f t="shared" si="23"/>
        <v>2425936</v>
      </c>
      <c r="K51" s="131">
        <v>2423886</v>
      </c>
      <c r="L51" s="131">
        <v>2050</v>
      </c>
      <c r="M51" s="131"/>
      <c r="N51" s="131">
        <v>3319531</v>
      </c>
      <c r="O51" s="131"/>
      <c r="P51" s="131"/>
      <c r="Q51" s="131">
        <v>6094632</v>
      </c>
      <c r="R51" s="131">
        <v>4134149</v>
      </c>
      <c r="S51" s="131"/>
      <c r="T51" s="138">
        <f t="shared" si="13"/>
        <v>13548312</v>
      </c>
      <c r="U51" s="232">
        <f t="shared" si="14"/>
        <v>0.422234780915111</v>
      </c>
      <c r="V51" s="132"/>
      <c r="W51" s="132"/>
      <c r="X51" s="132"/>
    </row>
    <row r="52" spans="1:24" s="79" customFormat="1" ht="15.75" customHeight="1">
      <c r="A52" s="129">
        <f>'04'!A52</f>
        <v>5</v>
      </c>
      <c r="B52" s="130" t="str">
        <f>'04'!B52</f>
        <v>Phạm Thị Mỹ Linh</v>
      </c>
      <c r="C52" s="234">
        <f>D52+E52</f>
        <v>14667186</v>
      </c>
      <c r="D52" s="131">
        <v>4399931</v>
      </c>
      <c r="E52" s="131">
        <v>10267255</v>
      </c>
      <c r="F52" s="131">
        <v>228062</v>
      </c>
      <c r="G52" s="131"/>
      <c r="H52" s="234">
        <f>I52+Q52+R52+S52</f>
        <v>14439124</v>
      </c>
      <c r="I52" s="234">
        <f>SUM(J52,N52:P52)</f>
        <v>10708394</v>
      </c>
      <c r="J52" s="234">
        <f>SUM(K52:M52)</f>
        <v>1343777</v>
      </c>
      <c r="K52" s="131">
        <v>1279010</v>
      </c>
      <c r="L52" s="131">
        <v>64767</v>
      </c>
      <c r="M52" s="131"/>
      <c r="N52" s="131">
        <v>9364617</v>
      </c>
      <c r="O52" s="131"/>
      <c r="P52" s="131"/>
      <c r="Q52" s="131">
        <v>1616753</v>
      </c>
      <c r="R52" s="131">
        <v>2113977</v>
      </c>
      <c r="S52" s="131"/>
      <c r="T52" s="138">
        <f>SUM(N52:S52)</f>
        <v>13095347</v>
      </c>
      <c r="U52" s="232">
        <f>IF(I52&lt;&gt;0,J52/I52,"")</f>
        <v>0.12548819178674225</v>
      </c>
      <c r="V52" s="132"/>
      <c r="W52" s="132"/>
      <c r="X52" s="132"/>
    </row>
    <row r="53" spans="1:24" s="79" customFormat="1" ht="15.75">
      <c r="A53" s="129">
        <f>'04'!A53</f>
        <v>6</v>
      </c>
      <c r="B53" s="130" t="str">
        <f>'04'!B53</f>
        <v>Lê Trọng Trưởng</v>
      </c>
      <c r="C53" s="234">
        <f t="shared" si="25"/>
        <v>9102929</v>
      </c>
      <c r="D53" s="131">
        <v>7062868</v>
      </c>
      <c r="E53" s="131">
        <v>2040061</v>
      </c>
      <c r="F53" s="131"/>
      <c r="G53" s="131"/>
      <c r="H53" s="234">
        <f t="shared" si="21"/>
        <v>9102929</v>
      </c>
      <c r="I53" s="234">
        <f t="shared" si="22"/>
        <v>8297018</v>
      </c>
      <c r="J53" s="234">
        <f t="shared" si="23"/>
        <v>1113394</v>
      </c>
      <c r="K53" s="131">
        <v>1113394</v>
      </c>
      <c r="L53" s="131"/>
      <c r="M53" s="131"/>
      <c r="N53" s="131">
        <v>7183624</v>
      </c>
      <c r="O53" s="131"/>
      <c r="P53" s="131"/>
      <c r="Q53" s="131">
        <v>805911</v>
      </c>
      <c r="R53" s="131"/>
      <c r="S53" s="131"/>
      <c r="T53" s="138">
        <f t="shared" si="13"/>
        <v>7989535</v>
      </c>
      <c r="U53" s="232">
        <f t="shared" si="14"/>
        <v>0.13419206755969434</v>
      </c>
      <c r="V53" s="132"/>
      <c r="W53" s="132"/>
      <c r="X53" s="132"/>
    </row>
    <row r="54" spans="1:24" s="79" customFormat="1" ht="15.75" customHeight="1">
      <c r="A54" s="111" t="str">
        <f>'04'!A54</f>
        <v>…</v>
      </c>
      <c r="B54" s="127" t="str">
        <f>'04'!B54</f>
        <v>….</v>
      </c>
      <c r="C54" s="138">
        <f t="shared" si="25"/>
        <v>0</v>
      </c>
      <c r="D54" s="93"/>
      <c r="E54" s="93"/>
      <c r="F54" s="93"/>
      <c r="G54" s="93"/>
      <c r="H54" s="138">
        <f t="shared" si="21"/>
        <v>0</v>
      </c>
      <c r="I54" s="138">
        <f t="shared" si="22"/>
        <v>0</v>
      </c>
      <c r="J54" s="138">
        <f t="shared" si="23"/>
        <v>0</v>
      </c>
      <c r="K54" s="93"/>
      <c r="L54" s="93"/>
      <c r="M54" s="93"/>
      <c r="N54" s="93"/>
      <c r="O54" s="93"/>
      <c r="P54" s="93"/>
      <c r="Q54" s="93"/>
      <c r="R54" s="93"/>
      <c r="S54" s="93"/>
      <c r="T54" s="138">
        <f t="shared" si="13"/>
        <v>0</v>
      </c>
      <c r="U54" s="232">
        <f t="shared" si="14"/>
      </c>
      <c r="V54" s="132"/>
      <c r="W54" s="132"/>
      <c r="X54" s="132"/>
    </row>
    <row r="55" spans="1:24" s="78" customFormat="1" ht="15.75">
      <c r="A55" s="241" t="str">
        <f>'04'!A55</f>
        <v>VI</v>
      </c>
      <c r="B55" s="242" t="str">
        <f>'04'!B55</f>
        <v>TP Cao Lãnh</v>
      </c>
      <c r="C55" s="243">
        <f>SUM(C56:C64)</f>
        <v>176975394</v>
      </c>
      <c r="D55" s="243">
        <f>SUM(D56:D64)</f>
        <v>135341088</v>
      </c>
      <c r="E55" s="243">
        <f>SUM(E56:E64)</f>
        <v>41634306</v>
      </c>
      <c r="F55" s="243">
        <f>SUM(F56:F64)</f>
        <v>5796558</v>
      </c>
      <c r="G55" s="243">
        <f>SUM(G56:G64)</f>
        <v>0</v>
      </c>
      <c r="H55" s="243">
        <f t="shared" si="21"/>
        <v>171178836</v>
      </c>
      <c r="I55" s="243">
        <f t="shared" si="22"/>
        <v>64553433</v>
      </c>
      <c r="J55" s="243">
        <f t="shared" si="23"/>
        <v>29985562</v>
      </c>
      <c r="K55" s="243">
        <f aca="true" t="shared" si="26" ref="K55:S55">SUM(K56:K64)</f>
        <v>24140611</v>
      </c>
      <c r="L55" s="243">
        <f t="shared" si="26"/>
        <v>5844951</v>
      </c>
      <c r="M55" s="243">
        <f t="shared" si="26"/>
        <v>0</v>
      </c>
      <c r="N55" s="243">
        <f t="shared" si="26"/>
        <v>34497726</v>
      </c>
      <c r="O55" s="243">
        <f t="shared" si="26"/>
        <v>70145</v>
      </c>
      <c r="P55" s="243">
        <f t="shared" si="26"/>
        <v>0</v>
      </c>
      <c r="Q55" s="243">
        <f t="shared" si="26"/>
        <v>105818036</v>
      </c>
      <c r="R55" s="243">
        <f t="shared" si="26"/>
        <v>807367</v>
      </c>
      <c r="S55" s="243">
        <f t="shared" si="26"/>
        <v>0</v>
      </c>
      <c r="T55" s="243">
        <f t="shared" si="13"/>
        <v>141193274</v>
      </c>
      <c r="U55" s="244">
        <f t="shared" si="14"/>
        <v>0.46450762734802964</v>
      </c>
      <c r="V55" s="152"/>
      <c r="W55" s="152"/>
      <c r="X55" s="152"/>
    </row>
    <row r="56" spans="1:24" s="79" customFormat="1" ht="15.75">
      <c r="A56" s="129">
        <f>'04'!A56</f>
        <v>1</v>
      </c>
      <c r="B56" s="130" t="str">
        <f>'04'!B56</f>
        <v>Trần Văn Hiền</v>
      </c>
      <c r="C56" s="234">
        <f>D56+E56</f>
        <v>19024433</v>
      </c>
      <c r="D56" s="131">
        <v>12468915</v>
      </c>
      <c r="E56" s="131">
        <v>6555518</v>
      </c>
      <c r="F56" s="131">
        <v>1114271</v>
      </c>
      <c r="G56" s="131">
        <v>0</v>
      </c>
      <c r="H56" s="234">
        <f t="shared" si="21"/>
        <v>17910162</v>
      </c>
      <c r="I56" s="234">
        <f t="shared" si="22"/>
        <v>12602646</v>
      </c>
      <c r="J56" s="234">
        <f t="shared" si="23"/>
        <v>2307124</v>
      </c>
      <c r="K56" s="131">
        <v>2096926</v>
      </c>
      <c r="L56" s="131">
        <v>210198</v>
      </c>
      <c r="M56" s="131">
        <v>0</v>
      </c>
      <c r="N56" s="131">
        <v>10295522</v>
      </c>
      <c r="O56" s="131">
        <v>0</v>
      </c>
      <c r="P56" s="131">
        <v>0</v>
      </c>
      <c r="Q56" s="131">
        <v>4711300</v>
      </c>
      <c r="R56" s="131">
        <v>596216</v>
      </c>
      <c r="S56" s="131">
        <v>0</v>
      </c>
      <c r="T56" s="138">
        <f t="shared" si="13"/>
        <v>15603038</v>
      </c>
      <c r="U56" s="232">
        <f t="shared" si="14"/>
        <v>0.18306663537165133</v>
      </c>
      <c r="V56" s="132"/>
      <c r="W56" s="132"/>
      <c r="X56" s="132"/>
    </row>
    <row r="57" spans="1:24" s="79" customFormat="1" ht="15.75">
      <c r="A57" s="129">
        <f>'04'!A57</f>
        <v>2</v>
      </c>
      <c r="B57" s="130" t="str">
        <f>'04'!B57</f>
        <v>Trần Lê Khã</v>
      </c>
      <c r="C57" s="234">
        <f aca="true" t="shared" si="27" ref="C57:C63">D57+E57</f>
        <v>30250315</v>
      </c>
      <c r="D57" s="131">
        <v>18338925</v>
      </c>
      <c r="E57" s="131">
        <v>11911390</v>
      </c>
      <c r="F57" s="131">
        <v>1969049</v>
      </c>
      <c r="G57" s="131">
        <v>0</v>
      </c>
      <c r="H57" s="234">
        <f aca="true" t="shared" si="28" ref="H57:H63">I57+Q57+R57+S57</f>
        <v>28281266</v>
      </c>
      <c r="I57" s="234">
        <f aca="true" t="shared" si="29" ref="I57:I63">SUM(J57,N57:P57)</f>
        <v>9323770</v>
      </c>
      <c r="J57" s="234">
        <f aca="true" t="shared" si="30" ref="J57:J63">SUM(K57:M57)</f>
        <v>4696705</v>
      </c>
      <c r="K57" s="131">
        <v>3894377</v>
      </c>
      <c r="L57" s="131">
        <v>802328</v>
      </c>
      <c r="M57" s="131">
        <v>0</v>
      </c>
      <c r="N57" s="131">
        <v>4627065</v>
      </c>
      <c r="O57" s="131">
        <v>0</v>
      </c>
      <c r="P57" s="131">
        <v>0</v>
      </c>
      <c r="Q57" s="131">
        <v>18957496</v>
      </c>
      <c r="R57" s="131">
        <v>0</v>
      </c>
      <c r="S57" s="131">
        <v>0</v>
      </c>
      <c r="T57" s="138">
        <f t="shared" si="13"/>
        <v>23584561</v>
      </c>
      <c r="U57" s="232">
        <f t="shared" si="14"/>
        <v>0.5037345408563274</v>
      </c>
      <c r="V57" s="132"/>
      <c r="W57" s="132"/>
      <c r="X57" s="132"/>
    </row>
    <row r="58" spans="1:24" s="79" customFormat="1" ht="15.75">
      <c r="A58" s="129">
        <f>'04'!A58</f>
        <v>3</v>
      </c>
      <c r="B58" s="130" t="str">
        <f>'04'!B58</f>
        <v>Nguyễn Thanh Sơn</v>
      </c>
      <c r="C58" s="234">
        <f t="shared" si="27"/>
        <v>10243483</v>
      </c>
      <c r="D58" s="131">
        <v>7248660</v>
      </c>
      <c r="E58" s="131">
        <v>2994823</v>
      </c>
      <c r="F58" s="131">
        <v>206646</v>
      </c>
      <c r="G58" s="131">
        <v>0</v>
      </c>
      <c r="H58" s="234">
        <f t="shared" si="28"/>
        <v>10036837</v>
      </c>
      <c r="I58" s="234">
        <f t="shared" si="29"/>
        <v>6659037</v>
      </c>
      <c r="J58" s="234">
        <f t="shared" si="30"/>
        <v>4699000</v>
      </c>
      <c r="K58" s="131">
        <v>3996042</v>
      </c>
      <c r="L58" s="131">
        <v>702958</v>
      </c>
      <c r="M58" s="131">
        <v>0</v>
      </c>
      <c r="N58" s="131">
        <v>1940622</v>
      </c>
      <c r="O58" s="131">
        <v>19415</v>
      </c>
      <c r="P58" s="131">
        <v>0</v>
      </c>
      <c r="Q58" s="131">
        <v>3377800</v>
      </c>
      <c r="R58" s="131">
        <v>0</v>
      </c>
      <c r="S58" s="131">
        <v>0</v>
      </c>
      <c r="T58" s="138">
        <f t="shared" si="13"/>
        <v>5337837</v>
      </c>
      <c r="U58" s="232">
        <f t="shared" si="14"/>
        <v>0.7056575898286794</v>
      </c>
      <c r="V58" s="132"/>
      <c r="W58" s="132"/>
      <c r="X58" s="132"/>
    </row>
    <row r="59" spans="1:24" s="79" customFormat="1" ht="15.75">
      <c r="A59" s="129">
        <f>'04'!A59</f>
        <v>4</v>
      </c>
      <c r="B59" s="130" t="str">
        <f>'04'!B59</f>
        <v>Nguyễn Trọng Tồn</v>
      </c>
      <c r="C59" s="234">
        <f t="shared" si="27"/>
        <v>15723771</v>
      </c>
      <c r="D59" s="131">
        <v>9852350</v>
      </c>
      <c r="E59" s="131">
        <v>5871421</v>
      </c>
      <c r="F59" s="131">
        <v>13500</v>
      </c>
      <c r="G59" s="131">
        <v>0</v>
      </c>
      <c r="H59" s="234">
        <f t="shared" si="28"/>
        <v>15710271</v>
      </c>
      <c r="I59" s="234">
        <f t="shared" si="29"/>
        <v>11313648</v>
      </c>
      <c r="J59" s="234">
        <f t="shared" si="30"/>
        <v>5738084</v>
      </c>
      <c r="K59" s="131">
        <v>5668796</v>
      </c>
      <c r="L59" s="131">
        <v>69288</v>
      </c>
      <c r="M59" s="131">
        <v>0</v>
      </c>
      <c r="N59" s="131">
        <v>5524834</v>
      </c>
      <c r="O59" s="131">
        <v>50730</v>
      </c>
      <c r="P59" s="131">
        <v>0</v>
      </c>
      <c r="Q59" s="131">
        <v>4396623</v>
      </c>
      <c r="R59" s="131">
        <v>0</v>
      </c>
      <c r="S59" s="131">
        <v>0</v>
      </c>
      <c r="T59" s="138">
        <f t="shared" si="13"/>
        <v>9972187</v>
      </c>
      <c r="U59" s="232">
        <f t="shared" si="14"/>
        <v>0.5071824755375101</v>
      </c>
      <c r="V59" s="132"/>
      <c r="W59" s="132"/>
      <c r="X59" s="132"/>
    </row>
    <row r="60" spans="1:24" s="79" customFormat="1" ht="15.75">
      <c r="A60" s="129">
        <f>'04'!A60</f>
        <v>5</v>
      </c>
      <c r="B60" s="130" t="str">
        <f>'04'!B60</f>
        <v>Trần Thị Thanh Thúy</v>
      </c>
      <c r="C60" s="234">
        <f t="shared" si="27"/>
        <v>17990433</v>
      </c>
      <c r="D60" s="131">
        <v>8390869</v>
      </c>
      <c r="E60" s="131">
        <v>9599564</v>
      </c>
      <c r="F60" s="131">
        <v>155000</v>
      </c>
      <c r="G60" s="131">
        <v>0</v>
      </c>
      <c r="H60" s="234">
        <f t="shared" si="28"/>
        <v>17835433</v>
      </c>
      <c r="I60" s="234">
        <f t="shared" si="29"/>
        <v>10737799</v>
      </c>
      <c r="J60" s="234">
        <f t="shared" si="30"/>
        <v>5973492</v>
      </c>
      <c r="K60" s="131">
        <v>2907742</v>
      </c>
      <c r="L60" s="131">
        <v>3065750</v>
      </c>
      <c r="M60" s="131">
        <v>0</v>
      </c>
      <c r="N60" s="131">
        <v>4764307</v>
      </c>
      <c r="O60" s="131">
        <v>0</v>
      </c>
      <c r="P60" s="131">
        <v>0</v>
      </c>
      <c r="Q60" s="131">
        <v>7020634</v>
      </c>
      <c r="R60" s="131">
        <v>77000</v>
      </c>
      <c r="S60" s="131">
        <v>0</v>
      </c>
      <c r="T60" s="138">
        <f t="shared" si="13"/>
        <v>11861941</v>
      </c>
      <c r="U60" s="232">
        <f t="shared" si="14"/>
        <v>0.5563050677331546</v>
      </c>
      <c r="V60" s="132"/>
      <c r="W60" s="132"/>
      <c r="X60" s="132"/>
    </row>
    <row r="61" spans="1:24" s="79" customFormat="1" ht="15.75">
      <c r="A61" s="129">
        <f>'04'!A61</f>
        <v>6</v>
      </c>
      <c r="B61" s="130" t="str">
        <f>'04'!B61</f>
        <v>Nguyễn Thị Lan Trinh</v>
      </c>
      <c r="C61" s="234">
        <f t="shared" si="27"/>
        <v>41975837</v>
      </c>
      <c r="D61" s="131">
        <v>39783012</v>
      </c>
      <c r="E61" s="131">
        <v>2192825</v>
      </c>
      <c r="F61" s="131">
        <v>9800</v>
      </c>
      <c r="G61" s="131">
        <v>0</v>
      </c>
      <c r="H61" s="234">
        <f t="shared" si="28"/>
        <v>41966037</v>
      </c>
      <c r="I61" s="234">
        <f t="shared" si="29"/>
        <v>5903180</v>
      </c>
      <c r="J61" s="234">
        <f t="shared" si="30"/>
        <v>1944421</v>
      </c>
      <c r="K61" s="131">
        <v>1037635</v>
      </c>
      <c r="L61" s="131">
        <v>906786</v>
      </c>
      <c r="M61" s="131">
        <v>0</v>
      </c>
      <c r="N61" s="131">
        <v>3958759</v>
      </c>
      <c r="O61" s="131">
        <v>0</v>
      </c>
      <c r="P61" s="131">
        <v>0</v>
      </c>
      <c r="Q61" s="131">
        <v>35928706</v>
      </c>
      <c r="R61" s="131">
        <v>134151</v>
      </c>
      <c r="S61" s="131">
        <v>0</v>
      </c>
      <c r="T61" s="138">
        <f t="shared" si="13"/>
        <v>40021616</v>
      </c>
      <c r="U61" s="232">
        <f t="shared" si="14"/>
        <v>0.3293853482360355</v>
      </c>
      <c r="V61" s="132"/>
      <c r="W61" s="132"/>
      <c r="X61" s="132"/>
    </row>
    <row r="62" spans="1:24" s="79" customFormat="1" ht="15.75">
      <c r="A62" s="129">
        <f>'04'!A62</f>
        <v>7</v>
      </c>
      <c r="B62" s="130" t="str">
        <f>'04'!B62</f>
        <v>Võ Thành Đặng</v>
      </c>
      <c r="C62" s="234">
        <f t="shared" si="27"/>
        <v>27162644</v>
      </c>
      <c r="D62" s="131">
        <v>24653879</v>
      </c>
      <c r="E62" s="131">
        <v>2508765</v>
      </c>
      <c r="F62" s="131">
        <v>2328292</v>
      </c>
      <c r="G62" s="131">
        <v>0</v>
      </c>
      <c r="H62" s="234">
        <f t="shared" si="28"/>
        <v>24834352</v>
      </c>
      <c r="I62" s="234">
        <f t="shared" si="29"/>
        <v>8013353</v>
      </c>
      <c r="J62" s="234">
        <f t="shared" si="30"/>
        <v>4626736</v>
      </c>
      <c r="K62" s="131">
        <v>4539093</v>
      </c>
      <c r="L62" s="131">
        <v>87643</v>
      </c>
      <c r="M62" s="131">
        <v>0</v>
      </c>
      <c r="N62" s="131">
        <v>3386617</v>
      </c>
      <c r="O62" s="131">
        <v>0</v>
      </c>
      <c r="P62" s="131">
        <v>0</v>
      </c>
      <c r="Q62" s="131">
        <v>16820999</v>
      </c>
      <c r="R62" s="131">
        <v>0</v>
      </c>
      <c r="S62" s="131">
        <v>0</v>
      </c>
      <c r="T62" s="138">
        <f t="shared" si="13"/>
        <v>20207616</v>
      </c>
      <c r="U62" s="232">
        <f t="shared" si="14"/>
        <v>0.5773782834725988</v>
      </c>
      <c r="V62" s="132"/>
      <c r="W62" s="132"/>
      <c r="X62" s="132"/>
    </row>
    <row r="63" spans="1:24" s="79" customFormat="1" ht="15.75">
      <c r="A63" s="129">
        <f>'04'!A63</f>
        <v>8</v>
      </c>
      <c r="B63" s="130" t="str">
        <f>'04'!B63</f>
        <v>Phạm Chí Hùng</v>
      </c>
      <c r="C63" s="234">
        <f t="shared" si="27"/>
        <v>14604478</v>
      </c>
      <c r="D63" s="131">
        <v>14604478</v>
      </c>
      <c r="E63" s="131">
        <v>0</v>
      </c>
      <c r="F63" s="131">
        <v>0</v>
      </c>
      <c r="G63" s="131">
        <v>0</v>
      </c>
      <c r="H63" s="234">
        <f t="shared" si="28"/>
        <v>14604478</v>
      </c>
      <c r="I63" s="234">
        <f t="shared" si="29"/>
        <v>0</v>
      </c>
      <c r="J63" s="234">
        <f t="shared" si="30"/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14604478</v>
      </c>
      <c r="R63" s="131">
        <v>0</v>
      </c>
      <c r="S63" s="131">
        <v>0</v>
      </c>
      <c r="T63" s="138">
        <f t="shared" si="13"/>
        <v>14604478</v>
      </c>
      <c r="U63" s="235">
        <f t="shared" si="14"/>
      </c>
      <c r="V63" s="132"/>
      <c r="W63" s="132"/>
      <c r="X63" s="132"/>
    </row>
    <row r="64" spans="1:24" s="79" customFormat="1" ht="15.75">
      <c r="A64" s="111" t="str">
        <f>'04'!A64</f>
        <v>…</v>
      </c>
      <c r="B64" s="127"/>
      <c r="C64" s="138"/>
      <c r="D64" s="93"/>
      <c r="E64" s="112"/>
      <c r="F64" s="93"/>
      <c r="G64" s="93"/>
      <c r="H64" s="138"/>
      <c r="I64" s="138"/>
      <c r="J64" s="138"/>
      <c r="K64" s="93"/>
      <c r="L64" s="93"/>
      <c r="M64" s="93"/>
      <c r="N64" s="93"/>
      <c r="O64" s="93"/>
      <c r="P64" s="93"/>
      <c r="Q64" s="93"/>
      <c r="R64" s="93"/>
      <c r="S64" s="93"/>
      <c r="T64" s="138">
        <f t="shared" si="13"/>
        <v>0</v>
      </c>
      <c r="U64" s="232">
        <f t="shared" si="14"/>
      </c>
      <c r="V64" s="132"/>
      <c r="W64" s="132"/>
      <c r="X64" s="132"/>
    </row>
    <row r="65" spans="1:24" s="184" customFormat="1" ht="15.75" customHeight="1">
      <c r="A65" s="241" t="str">
        <f>'04'!A65</f>
        <v>VII</v>
      </c>
      <c r="B65" s="242" t="str">
        <f>'04'!B65</f>
        <v>H Cao Lãnh</v>
      </c>
      <c r="C65" s="243">
        <f>SUM(C66:C75)</f>
        <v>192788912</v>
      </c>
      <c r="D65" s="243">
        <f>SUM(D66:D75)</f>
        <v>122285954</v>
      </c>
      <c r="E65" s="243">
        <f>SUM(E66:E75)</f>
        <v>70502958</v>
      </c>
      <c r="F65" s="243">
        <f>SUM(F66:F75)</f>
        <v>648838</v>
      </c>
      <c r="G65" s="243">
        <f>SUM(G66:G75)</f>
        <v>0</v>
      </c>
      <c r="H65" s="243">
        <f>I65+Q65+R65+S65</f>
        <v>192140074</v>
      </c>
      <c r="I65" s="243">
        <f>SUM(J65,N65:P65)</f>
        <v>110743305</v>
      </c>
      <c r="J65" s="243">
        <f>SUM(K65:M65)</f>
        <v>43533256</v>
      </c>
      <c r="K65" s="243">
        <f aca="true" t="shared" si="31" ref="K65:S65">SUM(K66:K75)</f>
        <v>38863658</v>
      </c>
      <c r="L65" s="243">
        <f t="shared" si="31"/>
        <v>4669598</v>
      </c>
      <c r="M65" s="243">
        <f t="shared" si="31"/>
        <v>0</v>
      </c>
      <c r="N65" s="243">
        <f t="shared" si="31"/>
        <v>67210049</v>
      </c>
      <c r="O65" s="243">
        <f t="shared" si="31"/>
        <v>0</v>
      </c>
      <c r="P65" s="243">
        <f t="shared" si="31"/>
        <v>0</v>
      </c>
      <c r="Q65" s="243">
        <f t="shared" si="31"/>
        <v>76292822</v>
      </c>
      <c r="R65" s="243">
        <f t="shared" si="31"/>
        <v>5103947</v>
      </c>
      <c r="S65" s="243">
        <f t="shared" si="31"/>
        <v>0</v>
      </c>
      <c r="T65" s="243">
        <f t="shared" si="13"/>
        <v>148606818</v>
      </c>
      <c r="U65" s="244">
        <f t="shared" si="14"/>
        <v>0.39310056711780456</v>
      </c>
      <c r="V65" s="255"/>
      <c r="W65" s="255"/>
      <c r="X65" s="255"/>
    </row>
    <row r="66" spans="1:24" s="79" customFormat="1" ht="15.75" customHeight="1">
      <c r="A66" s="129">
        <f>'04'!A66</f>
        <v>1</v>
      </c>
      <c r="B66" s="130" t="str">
        <f>'04'!B66</f>
        <v>Trương Thành Út</v>
      </c>
      <c r="C66" s="234">
        <f>D66+E66</f>
        <v>26600</v>
      </c>
      <c r="D66" s="131">
        <v>0</v>
      </c>
      <c r="E66" s="131">
        <v>26600</v>
      </c>
      <c r="F66" s="131"/>
      <c r="G66" s="131"/>
      <c r="H66" s="234">
        <f>I66+Q66+R66+S66</f>
        <v>26600</v>
      </c>
      <c r="I66" s="234">
        <f>SUM(J66,N66:P66)</f>
        <v>26600</v>
      </c>
      <c r="J66" s="234">
        <f>SUM(K66:M66)</f>
        <v>26600</v>
      </c>
      <c r="K66" s="131">
        <v>26600</v>
      </c>
      <c r="L66" s="131">
        <v>0</v>
      </c>
      <c r="M66" s="131"/>
      <c r="N66" s="131">
        <v>0</v>
      </c>
      <c r="O66" s="131"/>
      <c r="P66" s="131"/>
      <c r="Q66" s="131">
        <v>0</v>
      </c>
      <c r="R66" s="131">
        <v>0</v>
      </c>
      <c r="S66" s="131"/>
      <c r="T66" s="138">
        <f t="shared" si="13"/>
        <v>0</v>
      </c>
      <c r="U66" s="232">
        <f t="shared" si="14"/>
        <v>1</v>
      </c>
      <c r="V66" s="132"/>
      <c r="W66" s="132"/>
      <c r="X66" s="132"/>
    </row>
    <row r="67" spans="1:24" s="79" customFormat="1" ht="15.75" customHeight="1">
      <c r="A67" s="129">
        <f>'04'!A67</f>
        <v>2</v>
      </c>
      <c r="B67" s="130" t="str">
        <f>'04'!B67</f>
        <v>Nguyễn Minh Nhựt</v>
      </c>
      <c r="C67" s="234">
        <f aca="true" t="shared" si="32" ref="C67:C74">D67+E67</f>
        <v>17906659</v>
      </c>
      <c r="D67" s="131">
        <v>14383878</v>
      </c>
      <c r="E67" s="131">
        <v>3522781</v>
      </c>
      <c r="F67" s="131">
        <v>4840</v>
      </c>
      <c r="G67" s="131"/>
      <c r="H67" s="234">
        <f aca="true" t="shared" si="33" ref="H67:H74">I67+Q67+R67+S67</f>
        <v>17901819</v>
      </c>
      <c r="I67" s="234">
        <f aca="true" t="shared" si="34" ref="I67:I74">SUM(J67,N67:P67)</f>
        <v>9961191</v>
      </c>
      <c r="J67" s="234">
        <f aca="true" t="shared" si="35" ref="J67:J74">SUM(K67:M67)</f>
        <v>3313756</v>
      </c>
      <c r="K67" s="131">
        <v>3292393</v>
      </c>
      <c r="L67" s="131">
        <v>21363</v>
      </c>
      <c r="M67" s="131"/>
      <c r="N67" s="131">
        <v>6647435</v>
      </c>
      <c r="O67" s="131"/>
      <c r="P67" s="131"/>
      <c r="Q67" s="131">
        <v>7940628</v>
      </c>
      <c r="R67" s="131">
        <v>0</v>
      </c>
      <c r="S67" s="131"/>
      <c r="T67" s="138">
        <f t="shared" si="13"/>
        <v>14588063</v>
      </c>
      <c r="U67" s="232">
        <f t="shared" si="14"/>
        <v>0.33266664598640866</v>
      </c>
      <c r="V67" s="132"/>
      <c r="W67" s="132"/>
      <c r="X67" s="132"/>
    </row>
    <row r="68" spans="1:24" s="79" customFormat="1" ht="15.75" customHeight="1">
      <c r="A68" s="129">
        <f>'04'!A68</f>
        <v>3</v>
      </c>
      <c r="B68" s="130" t="str">
        <f>'04'!B68</f>
        <v>Phạm Thành Phần</v>
      </c>
      <c r="C68" s="234">
        <f t="shared" si="32"/>
        <v>26684465</v>
      </c>
      <c r="D68" s="131">
        <v>18941765</v>
      </c>
      <c r="E68" s="131">
        <v>7742700</v>
      </c>
      <c r="F68" s="131">
        <v>470800</v>
      </c>
      <c r="G68" s="131"/>
      <c r="H68" s="234">
        <f t="shared" si="33"/>
        <v>26213665</v>
      </c>
      <c r="I68" s="234">
        <f t="shared" si="34"/>
        <v>9889978</v>
      </c>
      <c r="J68" s="234">
        <f t="shared" si="35"/>
        <v>3030522</v>
      </c>
      <c r="K68" s="131">
        <v>3009768</v>
      </c>
      <c r="L68" s="131">
        <v>20754</v>
      </c>
      <c r="M68" s="131"/>
      <c r="N68" s="131">
        <v>6859456</v>
      </c>
      <c r="O68" s="131"/>
      <c r="P68" s="131"/>
      <c r="Q68" s="131">
        <v>14572496</v>
      </c>
      <c r="R68" s="131">
        <v>1751191</v>
      </c>
      <c r="S68" s="131"/>
      <c r="T68" s="138">
        <f t="shared" si="13"/>
        <v>23183143</v>
      </c>
      <c r="U68" s="232">
        <f t="shared" si="14"/>
        <v>0.3064235329947144</v>
      </c>
      <c r="V68" s="132"/>
      <c r="W68" s="132"/>
      <c r="X68" s="132"/>
    </row>
    <row r="69" spans="1:24" s="79" customFormat="1" ht="15.75" customHeight="1">
      <c r="A69" s="129">
        <f>'04'!A69</f>
        <v>4</v>
      </c>
      <c r="B69" s="130" t="str">
        <f>'04'!B69</f>
        <v>Đinh Tấn Giàu</v>
      </c>
      <c r="C69" s="234">
        <f t="shared" si="32"/>
        <v>23878511</v>
      </c>
      <c r="D69" s="131">
        <v>17553337</v>
      </c>
      <c r="E69" s="131">
        <v>6325174</v>
      </c>
      <c r="F69" s="131">
        <v>0</v>
      </c>
      <c r="G69" s="131"/>
      <c r="H69" s="234">
        <f t="shared" si="33"/>
        <v>23878511</v>
      </c>
      <c r="I69" s="234">
        <f t="shared" si="34"/>
        <v>12148695</v>
      </c>
      <c r="J69" s="234">
        <f t="shared" si="35"/>
        <v>4257954</v>
      </c>
      <c r="K69" s="131">
        <v>2421352</v>
      </c>
      <c r="L69" s="131">
        <v>1836602</v>
      </c>
      <c r="M69" s="131"/>
      <c r="N69" s="131">
        <v>7890741</v>
      </c>
      <c r="O69" s="131"/>
      <c r="P69" s="131"/>
      <c r="Q69" s="131">
        <v>10923064</v>
      </c>
      <c r="R69" s="131">
        <v>806752</v>
      </c>
      <c r="S69" s="131"/>
      <c r="T69" s="138">
        <f t="shared" si="13"/>
        <v>19620557</v>
      </c>
      <c r="U69" s="232">
        <f t="shared" si="14"/>
        <v>0.350486533738809</v>
      </c>
      <c r="V69" s="132"/>
      <c r="W69" s="132"/>
      <c r="X69" s="132"/>
    </row>
    <row r="70" spans="1:24" s="79" customFormat="1" ht="15.75" customHeight="1">
      <c r="A70" s="129">
        <f>'04'!A70</f>
        <v>5</v>
      </c>
      <c r="B70" s="130" t="str">
        <f>'04'!B70</f>
        <v>Bùi Văn Hiếu</v>
      </c>
      <c r="C70" s="234">
        <f t="shared" si="32"/>
        <v>23347377</v>
      </c>
      <c r="D70" s="131">
        <v>17346265</v>
      </c>
      <c r="E70" s="131">
        <v>6001112</v>
      </c>
      <c r="F70" s="131">
        <v>0</v>
      </c>
      <c r="G70" s="131"/>
      <c r="H70" s="234">
        <f t="shared" si="33"/>
        <v>23347377</v>
      </c>
      <c r="I70" s="234">
        <f t="shared" si="34"/>
        <v>16767675</v>
      </c>
      <c r="J70" s="234">
        <f t="shared" si="35"/>
        <v>7869098</v>
      </c>
      <c r="K70" s="131">
        <v>6751124</v>
      </c>
      <c r="L70" s="131">
        <v>1117974</v>
      </c>
      <c r="M70" s="131"/>
      <c r="N70" s="131">
        <v>8898577</v>
      </c>
      <c r="O70" s="131"/>
      <c r="P70" s="131"/>
      <c r="Q70" s="131">
        <v>6377969</v>
      </c>
      <c r="R70" s="131">
        <v>201733</v>
      </c>
      <c r="S70" s="131"/>
      <c r="T70" s="138">
        <f t="shared" si="13"/>
        <v>15478279</v>
      </c>
      <c r="U70" s="232">
        <f t="shared" si="14"/>
        <v>0.46930167718541776</v>
      </c>
      <c r="V70" s="132"/>
      <c r="W70" s="132"/>
      <c r="X70" s="132"/>
    </row>
    <row r="71" spans="1:24" s="79" customFormat="1" ht="15.75" customHeight="1">
      <c r="A71" s="129">
        <f>'04'!A71</f>
        <v>6</v>
      </c>
      <c r="B71" s="130" t="str">
        <f>'04'!B71</f>
        <v>Võ Văn Sơn</v>
      </c>
      <c r="C71" s="234">
        <f t="shared" si="32"/>
        <v>14386940</v>
      </c>
      <c r="D71" s="131">
        <v>11092538</v>
      </c>
      <c r="E71" s="131">
        <v>3294402</v>
      </c>
      <c r="F71" s="131">
        <v>34873</v>
      </c>
      <c r="G71" s="131"/>
      <c r="H71" s="234">
        <f t="shared" si="33"/>
        <v>14352067</v>
      </c>
      <c r="I71" s="234">
        <f t="shared" si="34"/>
        <v>6503416</v>
      </c>
      <c r="J71" s="234">
        <f t="shared" si="35"/>
        <v>3007792</v>
      </c>
      <c r="K71" s="131">
        <v>2218147</v>
      </c>
      <c r="L71" s="131">
        <v>789645</v>
      </c>
      <c r="M71" s="131"/>
      <c r="N71" s="131">
        <v>3495624</v>
      </c>
      <c r="O71" s="131"/>
      <c r="P71" s="131"/>
      <c r="Q71" s="131">
        <v>7342651</v>
      </c>
      <c r="R71" s="131">
        <v>506000</v>
      </c>
      <c r="S71" s="131"/>
      <c r="T71" s="138">
        <f t="shared" si="13"/>
        <v>11344275</v>
      </c>
      <c r="U71" s="232">
        <f t="shared" si="14"/>
        <v>0.4624941722934532</v>
      </c>
      <c r="V71" s="132"/>
      <c r="W71" s="132"/>
      <c r="X71" s="132"/>
    </row>
    <row r="72" spans="1:24" s="79" customFormat="1" ht="15.75" customHeight="1">
      <c r="A72" s="129">
        <f>'04'!A72</f>
        <v>7</v>
      </c>
      <c r="B72" s="130" t="str">
        <f>'04'!B72</f>
        <v>Nguyễn Văn Thơm</v>
      </c>
      <c r="C72" s="234">
        <f t="shared" si="32"/>
        <v>27983091</v>
      </c>
      <c r="D72" s="131">
        <v>15197681</v>
      </c>
      <c r="E72" s="131">
        <v>12785410</v>
      </c>
      <c r="F72" s="131">
        <v>0</v>
      </c>
      <c r="G72" s="131"/>
      <c r="H72" s="234">
        <f t="shared" si="33"/>
        <v>27983091</v>
      </c>
      <c r="I72" s="234">
        <f t="shared" si="34"/>
        <v>18464632</v>
      </c>
      <c r="J72" s="234">
        <f t="shared" si="35"/>
        <v>15184652</v>
      </c>
      <c r="K72" s="131">
        <v>15142396</v>
      </c>
      <c r="L72" s="131">
        <v>42256</v>
      </c>
      <c r="M72" s="131"/>
      <c r="N72" s="131">
        <v>3279980</v>
      </c>
      <c r="O72" s="131"/>
      <c r="P72" s="131"/>
      <c r="Q72" s="131">
        <v>9518459</v>
      </c>
      <c r="R72" s="131">
        <v>0</v>
      </c>
      <c r="S72" s="131"/>
      <c r="T72" s="138">
        <f t="shared" si="13"/>
        <v>12798439</v>
      </c>
      <c r="U72" s="232">
        <f t="shared" si="14"/>
        <v>0.8223641825084843</v>
      </c>
      <c r="V72" s="132"/>
      <c r="W72" s="132"/>
      <c r="X72" s="132"/>
    </row>
    <row r="73" spans="1:24" s="79" customFormat="1" ht="15.75" customHeight="1">
      <c r="A73" s="129">
        <f>'04'!A73</f>
        <v>8</v>
      </c>
      <c r="B73" s="130" t="str">
        <f>'04'!B73</f>
        <v>Phạm Văn Dũng</v>
      </c>
      <c r="C73" s="234">
        <f>D73+E73</f>
        <v>41036134</v>
      </c>
      <c r="D73" s="131">
        <v>14953707</v>
      </c>
      <c r="E73" s="131">
        <v>26082427</v>
      </c>
      <c r="F73" s="131">
        <v>138325</v>
      </c>
      <c r="G73" s="131"/>
      <c r="H73" s="234">
        <f>I73+Q73+R73+S73</f>
        <v>40897809</v>
      </c>
      <c r="I73" s="234">
        <f>SUM(J73,N73:P73)</f>
        <v>26047368</v>
      </c>
      <c r="J73" s="234">
        <f>SUM(K73:M73)</f>
        <v>1373160</v>
      </c>
      <c r="K73" s="131">
        <v>1344732</v>
      </c>
      <c r="L73" s="131">
        <v>28428</v>
      </c>
      <c r="M73" s="131"/>
      <c r="N73" s="131">
        <v>24674208</v>
      </c>
      <c r="O73" s="131"/>
      <c r="P73" s="131"/>
      <c r="Q73" s="131">
        <v>13012170</v>
      </c>
      <c r="R73" s="131">
        <v>1838271</v>
      </c>
      <c r="S73" s="131"/>
      <c r="T73" s="138">
        <f>SUM(N73:S73)</f>
        <v>39524649</v>
      </c>
      <c r="U73" s="232">
        <f>IF(I73&lt;&gt;0,J73/I73,"")</f>
        <v>0.05271780242825302</v>
      </c>
      <c r="V73" s="132"/>
      <c r="W73" s="132"/>
      <c r="X73" s="132"/>
    </row>
    <row r="74" spans="1:24" s="79" customFormat="1" ht="15.75">
      <c r="A74" s="129">
        <f>'04'!A74</f>
        <v>9</v>
      </c>
      <c r="B74" s="130" t="str">
        <f>'04'!B74</f>
        <v>Phạm Hoàng Sơn</v>
      </c>
      <c r="C74" s="234">
        <f t="shared" si="32"/>
        <v>17539135</v>
      </c>
      <c r="D74" s="131">
        <v>12816783</v>
      </c>
      <c r="E74" s="131">
        <v>4722352</v>
      </c>
      <c r="F74" s="131">
        <v>0</v>
      </c>
      <c r="G74" s="131"/>
      <c r="H74" s="234">
        <f t="shared" si="33"/>
        <v>17539135</v>
      </c>
      <c r="I74" s="234">
        <f t="shared" si="34"/>
        <v>10933750</v>
      </c>
      <c r="J74" s="234">
        <f t="shared" si="35"/>
        <v>5469722</v>
      </c>
      <c r="K74" s="131">
        <v>4657146</v>
      </c>
      <c r="L74" s="131">
        <v>812576</v>
      </c>
      <c r="M74" s="131"/>
      <c r="N74" s="131">
        <v>5464028</v>
      </c>
      <c r="O74" s="131"/>
      <c r="P74" s="131"/>
      <c r="Q74" s="131">
        <v>6605385</v>
      </c>
      <c r="R74" s="131">
        <v>0</v>
      </c>
      <c r="S74" s="131"/>
      <c r="T74" s="138">
        <f t="shared" si="13"/>
        <v>12069413</v>
      </c>
      <c r="U74" s="232">
        <f t="shared" si="14"/>
        <v>0.5002603864182005</v>
      </c>
      <c r="V74" s="132"/>
      <c r="W74" s="132"/>
      <c r="X74" s="132"/>
    </row>
    <row r="75" spans="1:24" s="79" customFormat="1" ht="15.75" customHeight="1">
      <c r="A75" s="111" t="str">
        <f>'04'!A75</f>
        <v>…</v>
      </c>
      <c r="B75" s="127" t="str">
        <f>'04'!B75</f>
        <v>….</v>
      </c>
      <c r="C75" s="138">
        <f>D75+E75</f>
        <v>0</v>
      </c>
      <c r="D75" s="93"/>
      <c r="E75" s="93"/>
      <c r="F75" s="93"/>
      <c r="G75" s="93"/>
      <c r="H75" s="138">
        <f aca="true" t="shared" si="36" ref="H75:H82">I75+Q75+R75+S75</f>
        <v>0</v>
      </c>
      <c r="I75" s="138">
        <f aca="true" t="shared" si="37" ref="I75:I82">SUM(J75,N75:P75)</f>
        <v>0</v>
      </c>
      <c r="J75" s="138">
        <f aca="true" t="shared" si="38" ref="J75:J82">SUM(K75:M75)</f>
        <v>0</v>
      </c>
      <c r="K75" s="93"/>
      <c r="L75" s="93"/>
      <c r="M75" s="93"/>
      <c r="N75" s="93"/>
      <c r="O75" s="93"/>
      <c r="P75" s="93"/>
      <c r="Q75" s="93"/>
      <c r="R75" s="93"/>
      <c r="S75" s="93"/>
      <c r="T75" s="138">
        <f t="shared" si="13"/>
        <v>0</v>
      </c>
      <c r="U75" s="232">
        <f t="shared" si="14"/>
      </c>
      <c r="V75" s="132"/>
      <c r="W75" s="132"/>
      <c r="X75" s="132"/>
    </row>
    <row r="76" spans="1:24" s="78" customFormat="1" ht="16.5" customHeight="1">
      <c r="A76" s="241" t="str">
        <f>'04'!A76</f>
        <v>VIII</v>
      </c>
      <c r="B76" s="242" t="str">
        <f>'04'!B76</f>
        <v>H Tháp Mười</v>
      </c>
      <c r="C76" s="243">
        <f>SUM(C77:C83)</f>
        <v>112384423</v>
      </c>
      <c r="D76" s="243">
        <f>SUM(D77:D83)</f>
        <v>77866925</v>
      </c>
      <c r="E76" s="243">
        <f>SUM(E77:E83)</f>
        <v>34517498</v>
      </c>
      <c r="F76" s="243">
        <f>SUM(F77:F83)</f>
        <v>957964</v>
      </c>
      <c r="G76" s="243">
        <f>SUM(G77:G83)</f>
        <v>0</v>
      </c>
      <c r="H76" s="243">
        <f t="shared" si="36"/>
        <v>111426459</v>
      </c>
      <c r="I76" s="243">
        <f t="shared" si="37"/>
        <v>65616694</v>
      </c>
      <c r="J76" s="243">
        <f t="shared" si="38"/>
        <v>25104777</v>
      </c>
      <c r="K76" s="243">
        <f aca="true" t="shared" si="39" ref="K76:S76">SUM(K77:K83)</f>
        <v>20234714</v>
      </c>
      <c r="L76" s="243">
        <f t="shared" si="39"/>
        <v>4870063</v>
      </c>
      <c r="M76" s="243">
        <f t="shared" si="39"/>
        <v>0</v>
      </c>
      <c r="N76" s="243">
        <f t="shared" si="39"/>
        <v>40511917</v>
      </c>
      <c r="O76" s="243">
        <f t="shared" si="39"/>
        <v>0</v>
      </c>
      <c r="P76" s="243">
        <f t="shared" si="39"/>
        <v>0</v>
      </c>
      <c r="Q76" s="243">
        <f t="shared" si="39"/>
        <v>45069605</v>
      </c>
      <c r="R76" s="243">
        <f t="shared" si="39"/>
        <v>0</v>
      </c>
      <c r="S76" s="243">
        <f t="shared" si="39"/>
        <v>740160</v>
      </c>
      <c r="T76" s="243">
        <f t="shared" si="13"/>
        <v>86321682</v>
      </c>
      <c r="U76" s="244">
        <f t="shared" si="14"/>
        <v>0.3825974073000386</v>
      </c>
      <c r="V76" s="152"/>
      <c r="W76" s="152"/>
      <c r="X76" s="152"/>
    </row>
    <row r="77" spans="1:24" s="79" customFormat="1" ht="15.75">
      <c r="A77" s="129" t="str">
        <f>'04'!A77</f>
        <v>1</v>
      </c>
      <c r="B77" s="130" t="str">
        <f>'04'!B77</f>
        <v>Võ Hoàng Long</v>
      </c>
      <c r="C77" s="234">
        <f aca="true" t="shared" si="40" ref="C77:C82">D77+E77</f>
        <v>726675</v>
      </c>
      <c r="D77" s="131">
        <v>679130</v>
      </c>
      <c r="E77" s="131">
        <v>47545</v>
      </c>
      <c r="F77" s="131">
        <v>0</v>
      </c>
      <c r="G77" s="131"/>
      <c r="H77" s="234">
        <f t="shared" si="36"/>
        <v>726675</v>
      </c>
      <c r="I77" s="234">
        <f t="shared" si="37"/>
        <v>257620</v>
      </c>
      <c r="J77" s="234">
        <f t="shared" si="38"/>
        <v>53545</v>
      </c>
      <c r="K77" s="131">
        <v>53545</v>
      </c>
      <c r="L77" s="131">
        <v>0</v>
      </c>
      <c r="M77" s="131">
        <v>0</v>
      </c>
      <c r="N77" s="131">
        <v>204075</v>
      </c>
      <c r="O77" s="131">
        <v>0</v>
      </c>
      <c r="P77" s="131">
        <v>0</v>
      </c>
      <c r="Q77" s="131">
        <v>469055</v>
      </c>
      <c r="R77" s="131">
        <v>0</v>
      </c>
      <c r="S77" s="131">
        <v>0</v>
      </c>
      <c r="T77" s="138">
        <f t="shared" si="13"/>
        <v>673130</v>
      </c>
      <c r="U77" s="232">
        <f t="shared" si="14"/>
        <v>0.2078448878192687</v>
      </c>
      <c r="V77" s="132"/>
      <c r="W77" s="132"/>
      <c r="X77" s="132"/>
    </row>
    <row r="78" spans="1:24" s="79" customFormat="1" ht="15.75">
      <c r="A78" s="129" t="str">
        <f>'04'!A78</f>
        <v>2</v>
      </c>
      <c r="B78" s="130" t="str">
        <f>'04'!B78</f>
        <v>Trần Bửu Bé Tư   </v>
      </c>
      <c r="C78" s="234">
        <f t="shared" si="40"/>
        <v>30835351</v>
      </c>
      <c r="D78" s="131">
        <v>23395492</v>
      </c>
      <c r="E78" s="131">
        <v>7439859</v>
      </c>
      <c r="F78" s="131">
        <v>0</v>
      </c>
      <c r="G78" s="131"/>
      <c r="H78" s="234">
        <f t="shared" si="36"/>
        <v>30835351</v>
      </c>
      <c r="I78" s="234">
        <f t="shared" si="37"/>
        <v>18349701</v>
      </c>
      <c r="J78" s="234">
        <f t="shared" si="38"/>
        <v>5989564</v>
      </c>
      <c r="K78" s="131">
        <v>4347081</v>
      </c>
      <c r="L78" s="131">
        <v>1642483</v>
      </c>
      <c r="M78" s="131"/>
      <c r="N78" s="131">
        <v>12360137</v>
      </c>
      <c r="O78" s="131"/>
      <c r="P78" s="131"/>
      <c r="Q78" s="131">
        <v>12485650</v>
      </c>
      <c r="R78" s="131"/>
      <c r="S78" s="131"/>
      <c r="T78" s="138">
        <f t="shared" si="13"/>
        <v>24845787</v>
      </c>
      <c r="U78" s="232">
        <f t="shared" si="14"/>
        <v>0.32641207614227613</v>
      </c>
      <c r="V78" s="132"/>
      <c r="W78" s="132"/>
      <c r="X78" s="132"/>
    </row>
    <row r="79" spans="1:24" s="79" customFormat="1" ht="15.75">
      <c r="A79" s="129" t="str">
        <f>'04'!A79</f>
        <v>3</v>
      </c>
      <c r="B79" s="130" t="s">
        <v>283</v>
      </c>
      <c r="C79" s="234">
        <f t="shared" si="40"/>
        <v>26376693</v>
      </c>
      <c r="D79" s="131">
        <v>17287029</v>
      </c>
      <c r="E79" s="131">
        <v>9089664</v>
      </c>
      <c r="F79" s="131">
        <v>103352</v>
      </c>
      <c r="G79" s="131"/>
      <c r="H79" s="234">
        <f t="shared" si="36"/>
        <v>26273341</v>
      </c>
      <c r="I79" s="234">
        <f t="shared" si="37"/>
        <v>15579875</v>
      </c>
      <c r="J79" s="234">
        <f t="shared" si="38"/>
        <v>3993811</v>
      </c>
      <c r="K79" s="131">
        <v>3359543</v>
      </c>
      <c r="L79" s="131">
        <v>634268</v>
      </c>
      <c r="M79" s="131"/>
      <c r="N79" s="131">
        <v>11586064</v>
      </c>
      <c r="O79" s="131"/>
      <c r="P79" s="131"/>
      <c r="Q79" s="131">
        <v>10693466</v>
      </c>
      <c r="R79" s="131"/>
      <c r="S79" s="131">
        <v>0</v>
      </c>
      <c r="T79" s="138">
        <f t="shared" si="13"/>
        <v>22279530</v>
      </c>
      <c r="U79" s="232">
        <f t="shared" si="14"/>
        <v>0.25634422612504915</v>
      </c>
      <c r="V79" s="132"/>
      <c r="W79" s="132"/>
      <c r="X79" s="132"/>
    </row>
    <row r="80" spans="1:24" s="79" customFormat="1" ht="15.75">
      <c r="A80" s="129" t="str">
        <f>'04'!A80</f>
        <v>4</v>
      </c>
      <c r="B80" s="130" t="s">
        <v>269</v>
      </c>
      <c r="C80" s="234">
        <f t="shared" si="40"/>
        <v>9987965</v>
      </c>
      <c r="D80" s="131">
        <v>3999611</v>
      </c>
      <c r="E80" s="131">
        <v>5988354</v>
      </c>
      <c r="F80" s="131">
        <v>0</v>
      </c>
      <c r="G80" s="131"/>
      <c r="H80" s="234">
        <f t="shared" si="36"/>
        <v>9987965</v>
      </c>
      <c r="I80" s="234">
        <f t="shared" si="37"/>
        <v>7468856</v>
      </c>
      <c r="J80" s="234">
        <f t="shared" si="38"/>
        <v>3476194</v>
      </c>
      <c r="K80" s="131">
        <v>3423194</v>
      </c>
      <c r="L80" s="131">
        <v>53000</v>
      </c>
      <c r="M80" s="131"/>
      <c r="N80" s="131">
        <v>3992662</v>
      </c>
      <c r="O80" s="131"/>
      <c r="P80" s="131"/>
      <c r="Q80" s="131">
        <v>2519109</v>
      </c>
      <c r="R80" s="131"/>
      <c r="S80" s="131"/>
      <c r="T80" s="138">
        <f t="shared" si="13"/>
        <v>6511771</v>
      </c>
      <c r="U80" s="232">
        <f t="shared" si="14"/>
        <v>0.465425227103053</v>
      </c>
      <c r="V80" s="132"/>
      <c r="W80" s="132"/>
      <c r="X80" s="132"/>
    </row>
    <row r="81" spans="1:24" s="79" customFormat="1" ht="15.75">
      <c r="A81" s="129" t="str">
        <f>'04'!A81</f>
        <v>5</v>
      </c>
      <c r="B81" s="130" t="str">
        <f>'04'!B81</f>
        <v>Võ Y Khoa</v>
      </c>
      <c r="C81" s="234">
        <f t="shared" si="40"/>
        <v>15323744</v>
      </c>
      <c r="D81" s="131">
        <v>10757293</v>
      </c>
      <c r="E81" s="131">
        <v>4566451</v>
      </c>
      <c r="F81" s="131">
        <v>300400</v>
      </c>
      <c r="G81" s="131"/>
      <c r="H81" s="234">
        <f t="shared" si="36"/>
        <v>15023344</v>
      </c>
      <c r="I81" s="234">
        <f t="shared" si="37"/>
        <v>8598786</v>
      </c>
      <c r="J81" s="234">
        <f t="shared" si="38"/>
        <v>4834747</v>
      </c>
      <c r="K81" s="131">
        <v>3995230</v>
      </c>
      <c r="L81" s="131">
        <v>839517</v>
      </c>
      <c r="M81" s="131"/>
      <c r="N81" s="131">
        <v>3764039</v>
      </c>
      <c r="O81" s="131"/>
      <c r="P81" s="131"/>
      <c r="Q81" s="131">
        <v>6424558</v>
      </c>
      <c r="R81" s="131"/>
      <c r="S81" s="131"/>
      <c r="T81" s="138">
        <f t="shared" si="13"/>
        <v>10188597</v>
      </c>
      <c r="U81" s="232">
        <f t="shared" si="14"/>
        <v>0.5622592538062932</v>
      </c>
      <c r="V81" s="132"/>
      <c r="W81" s="132"/>
      <c r="X81" s="132"/>
    </row>
    <row r="82" spans="1:24" s="79" customFormat="1" ht="15.75">
      <c r="A82" s="129" t="str">
        <f>'04'!A82</f>
        <v>6</v>
      </c>
      <c r="B82" s="130" t="str">
        <f>'04'!B82</f>
        <v>Nguyễn Thành Trung</v>
      </c>
      <c r="C82" s="234">
        <f t="shared" si="40"/>
        <v>29133995</v>
      </c>
      <c r="D82" s="131">
        <v>21748370</v>
      </c>
      <c r="E82" s="131">
        <v>7385625</v>
      </c>
      <c r="F82" s="131">
        <v>554212</v>
      </c>
      <c r="G82" s="131"/>
      <c r="H82" s="234">
        <f t="shared" si="36"/>
        <v>28579783</v>
      </c>
      <c r="I82" s="234">
        <f t="shared" si="37"/>
        <v>15361856</v>
      </c>
      <c r="J82" s="234">
        <f t="shared" si="38"/>
        <v>6756916</v>
      </c>
      <c r="K82" s="131">
        <v>5056121</v>
      </c>
      <c r="L82" s="131">
        <v>1700795</v>
      </c>
      <c r="M82" s="131">
        <v>0</v>
      </c>
      <c r="N82" s="131">
        <v>8604940</v>
      </c>
      <c r="O82" s="131">
        <v>0</v>
      </c>
      <c r="P82" s="131">
        <v>0</v>
      </c>
      <c r="Q82" s="131">
        <v>12477767</v>
      </c>
      <c r="R82" s="131">
        <v>0</v>
      </c>
      <c r="S82" s="131">
        <v>740160</v>
      </c>
      <c r="T82" s="138">
        <f t="shared" si="13"/>
        <v>21822867</v>
      </c>
      <c r="U82" s="232">
        <f t="shared" si="14"/>
        <v>0.4398502368463811</v>
      </c>
      <c r="V82" s="132"/>
      <c r="W82" s="132"/>
      <c r="X82" s="132"/>
    </row>
    <row r="83" spans="1:24" s="79" customFormat="1" ht="15.75">
      <c r="A83" s="111" t="str">
        <f>'04'!A83</f>
        <v>…</v>
      </c>
      <c r="B83" s="127">
        <f>'04'!B83</f>
        <v>0</v>
      </c>
      <c r="C83" s="138"/>
      <c r="D83" s="93"/>
      <c r="E83" s="112"/>
      <c r="F83" s="93"/>
      <c r="G83" s="93"/>
      <c r="H83" s="138"/>
      <c r="I83" s="138"/>
      <c r="J83" s="138"/>
      <c r="K83" s="93"/>
      <c r="L83" s="93"/>
      <c r="M83" s="93"/>
      <c r="N83" s="93"/>
      <c r="O83" s="93"/>
      <c r="P83" s="93"/>
      <c r="Q83" s="93"/>
      <c r="R83" s="93"/>
      <c r="S83" s="93"/>
      <c r="T83" s="138">
        <f t="shared" si="13"/>
        <v>0</v>
      </c>
      <c r="U83" s="232">
        <f t="shared" si="14"/>
      </c>
      <c r="V83" s="132"/>
      <c r="W83" s="132"/>
      <c r="X83" s="132"/>
    </row>
    <row r="84" spans="1:24" s="184" customFormat="1" ht="15.75" customHeight="1">
      <c r="A84" s="241" t="str">
        <f>'04'!A84</f>
        <v>IX</v>
      </c>
      <c r="B84" s="242" t="str">
        <f>'04'!B84</f>
        <v>H Châu Thành</v>
      </c>
      <c r="C84" s="243">
        <f>SUM(C85:C91)</f>
        <v>141928880</v>
      </c>
      <c r="D84" s="243">
        <f>SUM(D85:D91)</f>
        <v>85376890</v>
      </c>
      <c r="E84" s="243">
        <f>SUM(E85:E91)</f>
        <v>56551990</v>
      </c>
      <c r="F84" s="243">
        <f>SUM(F85:F91)</f>
        <v>4917416</v>
      </c>
      <c r="G84" s="243">
        <f>SUM(G85:G91)</f>
        <v>0</v>
      </c>
      <c r="H84" s="243">
        <f aca="true" t="shared" si="41" ref="H84:H99">I84+Q84+R84+S84</f>
        <v>137011464</v>
      </c>
      <c r="I84" s="243">
        <f aca="true" t="shared" si="42" ref="I84:I99">SUM(J84,N84:P84)</f>
        <v>61670915</v>
      </c>
      <c r="J84" s="243">
        <f aca="true" t="shared" si="43" ref="J84:J99">SUM(K84:M84)</f>
        <v>23099720</v>
      </c>
      <c r="K84" s="243">
        <f aca="true" t="shared" si="44" ref="K84:S84">SUM(K85:K91)</f>
        <v>19240018</v>
      </c>
      <c r="L84" s="243">
        <f t="shared" si="44"/>
        <v>3859702</v>
      </c>
      <c r="M84" s="243">
        <f t="shared" si="44"/>
        <v>0</v>
      </c>
      <c r="N84" s="243">
        <f t="shared" si="44"/>
        <v>36211269</v>
      </c>
      <c r="O84" s="243">
        <f t="shared" si="44"/>
        <v>2359926</v>
      </c>
      <c r="P84" s="243">
        <f t="shared" si="44"/>
        <v>0</v>
      </c>
      <c r="Q84" s="243">
        <f t="shared" si="44"/>
        <v>58123067</v>
      </c>
      <c r="R84" s="243">
        <f t="shared" si="44"/>
        <v>17158591</v>
      </c>
      <c r="S84" s="243">
        <f t="shared" si="44"/>
        <v>58891</v>
      </c>
      <c r="T84" s="243">
        <f t="shared" si="13"/>
        <v>113911744</v>
      </c>
      <c r="U84" s="244">
        <f t="shared" si="14"/>
        <v>0.37456424961426305</v>
      </c>
      <c r="V84" s="255"/>
      <c r="W84" s="255"/>
      <c r="X84" s="255"/>
    </row>
    <row r="85" spans="1:24" s="79" customFormat="1" ht="15.75" customHeight="1">
      <c r="A85" s="129" t="str">
        <f>'04'!A85</f>
        <v>1</v>
      </c>
      <c r="B85" s="130" t="str">
        <f>'04'!B85</f>
        <v>Lê Thanh Giang</v>
      </c>
      <c r="C85" s="234">
        <f aca="true" t="shared" si="45" ref="C85:C91">D85+E85</f>
        <v>0</v>
      </c>
      <c r="D85" s="131">
        <v>0</v>
      </c>
      <c r="E85" s="131">
        <v>0</v>
      </c>
      <c r="F85" s="131">
        <v>0</v>
      </c>
      <c r="G85" s="131"/>
      <c r="H85" s="234">
        <f t="shared" si="41"/>
        <v>0</v>
      </c>
      <c r="I85" s="234">
        <f t="shared" si="42"/>
        <v>0</v>
      </c>
      <c r="J85" s="234">
        <f t="shared" si="43"/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8">
        <f t="shared" si="13"/>
        <v>0</v>
      </c>
      <c r="U85" s="232">
        <f t="shared" si="14"/>
      </c>
      <c r="V85" s="132"/>
      <c r="W85" s="132"/>
      <c r="X85" s="132"/>
    </row>
    <row r="86" spans="1:24" s="79" customFormat="1" ht="15.75" customHeight="1">
      <c r="A86" s="129" t="str">
        <f>'04'!A86</f>
        <v>2</v>
      </c>
      <c r="B86" s="130" t="str">
        <f>'04'!B86</f>
        <v>Nguyễn Tấn Thái</v>
      </c>
      <c r="C86" s="234">
        <f t="shared" si="45"/>
        <v>33431993</v>
      </c>
      <c r="D86" s="131">
        <v>26050961</v>
      </c>
      <c r="E86" s="131">
        <v>7381032</v>
      </c>
      <c r="F86" s="131">
        <v>3461256</v>
      </c>
      <c r="G86" s="131"/>
      <c r="H86" s="234">
        <f t="shared" si="41"/>
        <v>29970737</v>
      </c>
      <c r="I86" s="234">
        <f t="shared" si="42"/>
        <v>12360796</v>
      </c>
      <c r="J86" s="234">
        <f t="shared" si="43"/>
        <v>3816792</v>
      </c>
      <c r="K86" s="131">
        <v>3783790</v>
      </c>
      <c r="L86" s="131">
        <v>33002</v>
      </c>
      <c r="M86" s="131">
        <v>0</v>
      </c>
      <c r="N86" s="131">
        <v>8544004</v>
      </c>
      <c r="O86" s="131">
        <v>0</v>
      </c>
      <c r="P86" s="131">
        <v>0</v>
      </c>
      <c r="Q86" s="131">
        <v>15098557</v>
      </c>
      <c r="R86" s="131">
        <v>2511384</v>
      </c>
      <c r="S86" s="131">
        <v>0</v>
      </c>
      <c r="T86" s="138">
        <f t="shared" si="13"/>
        <v>26153945</v>
      </c>
      <c r="U86" s="232">
        <f t="shared" si="14"/>
        <v>0.30878205578346246</v>
      </c>
      <c r="V86" s="132"/>
      <c r="W86" s="132"/>
      <c r="X86" s="132"/>
    </row>
    <row r="87" spans="1:24" s="79" customFormat="1" ht="15.75" customHeight="1">
      <c r="A87" s="129" t="str">
        <f>'04'!A87</f>
        <v>3</v>
      </c>
      <c r="B87" s="130" t="str">
        <f>'04'!B87</f>
        <v>Võ Hồng Đào</v>
      </c>
      <c r="C87" s="234">
        <f t="shared" si="45"/>
        <v>39194779</v>
      </c>
      <c r="D87" s="131">
        <v>19894990</v>
      </c>
      <c r="E87" s="131">
        <v>19299789</v>
      </c>
      <c r="F87" s="131">
        <v>0</v>
      </c>
      <c r="G87" s="131"/>
      <c r="H87" s="234">
        <f t="shared" si="41"/>
        <v>39194779</v>
      </c>
      <c r="I87" s="234">
        <f t="shared" si="42"/>
        <v>12268310</v>
      </c>
      <c r="J87" s="234">
        <f t="shared" si="43"/>
        <v>7913540</v>
      </c>
      <c r="K87" s="131">
        <v>5063332</v>
      </c>
      <c r="L87" s="131">
        <v>2850208</v>
      </c>
      <c r="M87" s="131">
        <v>0</v>
      </c>
      <c r="N87" s="131">
        <v>4354770</v>
      </c>
      <c r="O87" s="131">
        <v>0</v>
      </c>
      <c r="P87" s="131">
        <v>0</v>
      </c>
      <c r="Q87" s="131">
        <v>12423950</v>
      </c>
      <c r="R87" s="131">
        <v>14497237</v>
      </c>
      <c r="S87" s="131">
        <v>5282</v>
      </c>
      <c r="T87" s="138">
        <f t="shared" si="13"/>
        <v>31281239</v>
      </c>
      <c r="U87" s="232">
        <f t="shared" si="14"/>
        <v>0.6450391292688235</v>
      </c>
      <c r="V87" s="132"/>
      <c r="W87" s="132"/>
      <c r="X87" s="132"/>
    </row>
    <row r="88" spans="1:24" s="79" customFormat="1" ht="15.75" customHeight="1">
      <c r="A88" s="129" t="str">
        <f>'04'!A88</f>
        <v>4</v>
      </c>
      <c r="B88" s="130" t="str">
        <f>'04'!B88</f>
        <v>Phạm Minh Phúc</v>
      </c>
      <c r="C88" s="234">
        <f t="shared" si="45"/>
        <v>34576599</v>
      </c>
      <c r="D88" s="131">
        <v>26560048</v>
      </c>
      <c r="E88" s="131">
        <v>8016551</v>
      </c>
      <c r="F88" s="131">
        <v>1406736</v>
      </c>
      <c r="G88" s="131"/>
      <c r="H88" s="234">
        <f t="shared" si="41"/>
        <v>33169863</v>
      </c>
      <c r="I88" s="234">
        <f t="shared" si="42"/>
        <v>19441261</v>
      </c>
      <c r="J88" s="234">
        <f t="shared" si="43"/>
        <v>4570116</v>
      </c>
      <c r="K88" s="131">
        <v>4337255</v>
      </c>
      <c r="L88" s="131">
        <v>232861</v>
      </c>
      <c r="M88" s="131">
        <v>0</v>
      </c>
      <c r="N88" s="131">
        <v>12511219</v>
      </c>
      <c r="O88" s="131">
        <v>2359926</v>
      </c>
      <c r="P88" s="131">
        <v>0</v>
      </c>
      <c r="Q88" s="131">
        <v>13645023</v>
      </c>
      <c r="R88" s="131">
        <v>29970</v>
      </c>
      <c r="S88" s="131">
        <v>53609</v>
      </c>
      <c r="T88" s="138">
        <f aca="true" t="shared" si="46" ref="T88:T115">SUM(N88:S88)</f>
        <v>28599747</v>
      </c>
      <c r="U88" s="232">
        <f aca="true" t="shared" si="47" ref="U88:U115">IF(I88&lt;&gt;0,J88/I88,"")</f>
        <v>0.23507302329823154</v>
      </c>
      <c r="V88" s="132"/>
      <c r="W88" s="132"/>
      <c r="X88" s="132"/>
    </row>
    <row r="89" spans="1:24" s="79" customFormat="1" ht="15.75" customHeight="1">
      <c r="A89" s="129" t="str">
        <f>'04'!A89</f>
        <v>5</v>
      </c>
      <c r="B89" s="130" t="str">
        <f>'04'!B89</f>
        <v>Huỳnh Anh Tuấn</v>
      </c>
      <c r="C89" s="234">
        <f t="shared" si="45"/>
        <v>22074883</v>
      </c>
      <c r="D89" s="131">
        <v>8655458</v>
      </c>
      <c r="E89" s="131">
        <v>13419425</v>
      </c>
      <c r="F89" s="131">
        <v>49424</v>
      </c>
      <c r="G89" s="131"/>
      <c r="H89" s="234">
        <f t="shared" si="41"/>
        <v>22025459</v>
      </c>
      <c r="I89" s="234">
        <f t="shared" si="42"/>
        <v>8677925</v>
      </c>
      <c r="J89" s="234">
        <f t="shared" si="43"/>
        <v>3317833</v>
      </c>
      <c r="K89" s="131">
        <v>2688603</v>
      </c>
      <c r="L89" s="131">
        <v>629230</v>
      </c>
      <c r="M89" s="131">
        <v>0</v>
      </c>
      <c r="N89" s="131">
        <v>5360092</v>
      </c>
      <c r="O89" s="131">
        <v>0</v>
      </c>
      <c r="P89" s="131">
        <v>0</v>
      </c>
      <c r="Q89" s="131">
        <v>13227534</v>
      </c>
      <c r="R89" s="131">
        <v>120000</v>
      </c>
      <c r="S89" s="131">
        <v>0</v>
      </c>
      <c r="T89" s="138">
        <f t="shared" si="46"/>
        <v>18707626</v>
      </c>
      <c r="U89" s="232">
        <f t="shared" si="47"/>
        <v>0.382330222950763</v>
      </c>
      <c r="V89" s="132"/>
      <c r="W89" s="132"/>
      <c r="X89" s="132"/>
    </row>
    <row r="90" spans="1:24" s="79" customFormat="1" ht="15.75">
      <c r="A90" s="129" t="str">
        <f>'04'!A90</f>
        <v>6</v>
      </c>
      <c r="B90" s="130" t="str">
        <f>'04'!B90</f>
        <v>Trần Trí Hiếu</v>
      </c>
      <c r="C90" s="234">
        <f t="shared" si="45"/>
        <v>12650626</v>
      </c>
      <c r="D90" s="131">
        <v>4215433</v>
      </c>
      <c r="E90" s="131">
        <v>8435193</v>
      </c>
      <c r="F90" s="131">
        <v>0</v>
      </c>
      <c r="G90" s="131"/>
      <c r="H90" s="234">
        <f t="shared" si="41"/>
        <v>12650626</v>
      </c>
      <c r="I90" s="234">
        <f t="shared" si="42"/>
        <v>8922623</v>
      </c>
      <c r="J90" s="234">
        <f t="shared" si="43"/>
        <v>3481439</v>
      </c>
      <c r="K90" s="131">
        <v>3367038</v>
      </c>
      <c r="L90" s="131">
        <v>114401</v>
      </c>
      <c r="M90" s="131">
        <v>0</v>
      </c>
      <c r="N90" s="131">
        <v>5441184</v>
      </c>
      <c r="O90" s="131">
        <v>0</v>
      </c>
      <c r="P90" s="131">
        <v>0</v>
      </c>
      <c r="Q90" s="131">
        <v>3728003</v>
      </c>
      <c r="R90" s="131">
        <v>0</v>
      </c>
      <c r="S90" s="131">
        <v>0</v>
      </c>
      <c r="T90" s="138">
        <f t="shared" si="46"/>
        <v>9169187</v>
      </c>
      <c r="U90" s="232">
        <f t="shared" si="47"/>
        <v>0.39018111602384187</v>
      </c>
      <c r="V90" s="132"/>
      <c r="W90" s="132"/>
      <c r="X90" s="132"/>
    </row>
    <row r="91" spans="1:24" s="79" customFormat="1" ht="15.75" customHeight="1">
      <c r="A91" s="111" t="str">
        <f>'04'!A91</f>
        <v>…</v>
      </c>
      <c r="B91" s="127" t="str">
        <f>'04'!B91</f>
        <v>….</v>
      </c>
      <c r="C91" s="138">
        <f t="shared" si="45"/>
        <v>0</v>
      </c>
      <c r="D91" s="93"/>
      <c r="E91" s="93"/>
      <c r="F91" s="93"/>
      <c r="G91" s="93"/>
      <c r="H91" s="138">
        <f t="shared" si="41"/>
        <v>0</v>
      </c>
      <c r="I91" s="138">
        <f t="shared" si="42"/>
        <v>0</v>
      </c>
      <c r="J91" s="138">
        <f t="shared" si="43"/>
        <v>0</v>
      </c>
      <c r="K91" s="93"/>
      <c r="L91" s="93"/>
      <c r="M91" s="93"/>
      <c r="N91" s="93"/>
      <c r="O91" s="93"/>
      <c r="P91" s="93"/>
      <c r="Q91" s="93"/>
      <c r="R91" s="93"/>
      <c r="S91" s="93"/>
      <c r="T91" s="138">
        <f t="shared" si="46"/>
        <v>0</v>
      </c>
      <c r="U91" s="232">
        <f t="shared" si="47"/>
      </c>
      <c r="V91" s="132"/>
      <c r="W91" s="132"/>
      <c r="X91" s="132"/>
    </row>
    <row r="92" spans="1:24" s="78" customFormat="1" ht="15.75">
      <c r="A92" s="241" t="str">
        <f>'04'!A92</f>
        <v>X</v>
      </c>
      <c r="B92" s="242" t="str">
        <f>'04'!B92</f>
        <v>TP Sa Đéc</v>
      </c>
      <c r="C92" s="243">
        <f>SUM(C93:C100)</f>
        <v>181033416</v>
      </c>
      <c r="D92" s="243">
        <f>SUM(D93:D100)</f>
        <v>115274442</v>
      </c>
      <c r="E92" s="243">
        <f>SUM(E93:E100)</f>
        <v>65758974</v>
      </c>
      <c r="F92" s="243">
        <f>SUM(F93:F100)</f>
        <v>2814763</v>
      </c>
      <c r="G92" s="243">
        <f>SUM(G93:G100)</f>
        <v>0</v>
      </c>
      <c r="H92" s="243">
        <f t="shared" si="41"/>
        <v>178218653</v>
      </c>
      <c r="I92" s="243">
        <f t="shared" si="42"/>
        <v>58899707</v>
      </c>
      <c r="J92" s="243">
        <f t="shared" si="43"/>
        <v>25458857</v>
      </c>
      <c r="K92" s="243">
        <f aca="true" t="shared" si="48" ref="K92:S92">SUM(K93:K100)</f>
        <v>23070883</v>
      </c>
      <c r="L92" s="243">
        <f t="shared" si="48"/>
        <v>2324369</v>
      </c>
      <c r="M92" s="243">
        <f t="shared" si="48"/>
        <v>63605</v>
      </c>
      <c r="N92" s="243">
        <f t="shared" si="48"/>
        <v>33090166</v>
      </c>
      <c r="O92" s="243">
        <f t="shared" si="48"/>
        <v>25188</v>
      </c>
      <c r="P92" s="243">
        <f t="shared" si="48"/>
        <v>325496</v>
      </c>
      <c r="Q92" s="243">
        <f t="shared" si="48"/>
        <v>115037689</v>
      </c>
      <c r="R92" s="243">
        <f t="shared" si="48"/>
        <v>4281257</v>
      </c>
      <c r="S92" s="243">
        <f t="shared" si="48"/>
        <v>0</v>
      </c>
      <c r="T92" s="243">
        <f t="shared" si="46"/>
        <v>152759796</v>
      </c>
      <c r="U92" s="244">
        <f t="shared" si="47"/>
        <v>0.4322408089398475</v>
      </c>
      <c r="V92" s="152"/>
      <c r="W92" s="152"/>
      <c r="X92" s="152"/>
    </row>
    <row r="93" spans="1:24" s="79" customFormat="1" ht="15.75">
      <c r="A93" s="129">
        <f>'04'!A93</f>
        <v>1</v>
      </c>
      <c r="B93" s="130" t="str">
        <f>'04'!B93</f>
        <v>Nguyễn Trúc Giang</v>
      </c>
      <c r="C93" s="234">
        <f aca="true" t="shared" si="49" ref="C93:C99">D93+E93</f>
        <v>2749648</v>
      </c>
      <c r="D93" s="131">
        <v>0</v>
      </c>
      <c r="E93" s="131">
        <v>2749648</v>
      </c>
      <c r="F93" s="131">
        <v>800</v>
      </c>
      <c r="G93" s="131"/>
      <c r="H93" s="234">
        <f t="shared" si="41"/>
        <v>2748848</v>
      </c>
      <c r="I93" s="234">
        <f t="shared" si="42"/>
        <v>2361752</v>
      </c>
      <c r="J93" s="234">
        <f t="shared" si="43"/>
        <v>1177347</v>
      </c>
      <c r="K93" s="212">
        <v>1177347</v>
      </c>
      <c r="L93" s="212">
        <v>0</v>
      </c>
      <c r="M93" s="212">
        <v>0</v>
      </c>
      <c r="N93" s="212">
        <v>1184405</v>
      </c>
      <c r="O93" s="212">
        <v>0</v>
      </c>
      <c r="P93" s="212">
        <v>0</v>
      </c>
      <c r="Q93" s="212">
        <v>387096</v>
      </c>
      <c r="R93" s="212">
        <v>0</v>
      </c>
      <c r="S93" s="212">
        <v>0</v>
      </c>
      <c r="T93" s="138">
        <f t="shared" si="46"/>
        <v>1571501</v>
      </c>
      <c r="U93" s="232">
        <f t="shared" si="47"/>
        <v>0.4985057702925625</v>
      </c>
      <c r="V93" s="132"/>
      <c r="W93" s="132"/>
      <c r="X93" s="132"/>
    </row>
    <row r="94" spans="1:24" s="79" customFormat="1" ht="15.75">
      <c r="A94" s="129">
        <f>'04'!A94</f>
        <v>2</v>
      </c>
      <c r="B94" s="130" t="str">
        <f>'04'!B94</f>
        <v>Lê Văn Thạnh</v>
      </c>
      <c r="C94" s="234">
        <f t="shared" si="49"/>
        <v>37938422</v>
      </c>
      <c r="D94" s="131">
        <v>20810734</v>
      </c>
      <c r="E94" s="131">
        <v>17127688</v>
      </c>
      <c r="F94" s="131">
        <v>354599</v>
      </c>
      <c r="G94" s="131"/>
      <c r="H94" s="234">
        <f t="shared" si="41"/>
        <v>37583823</v>
      </c>
      <c r="I94" s="234">
        <f t="shared" si="42"/>
        <v>11394711</v>
      </c>
      <c r="J94" s="234">
        <f t="shared" si="43"/>
        <v>8628528</v>
      </c>
      <c r="K94" s="212">
        <v>8013495</v>
      </c>
      <c r="L94" s="212">
        <v>551428</v>
      </c>
      <c r="M94" s="212">
        <v>63605</v>
      </c>
      <c r="N94" s="212">
        <v>2766183</v>
      </c>
      <c r="O94" s="212">
        <v>0</v>
      </c>
      <c r="P94" s="212">
        <v>0</v>
      </c>
      <c r="Q94" s="212">
        <v>25497567</v>
      </c>
      <c r="R94" s="212">
        <v>691545</v>
      </c>
      <c r="S94" s="212">
        <v>0</v>
      </c>
      <c r="T94" s="138">
        <f t="shared" si="46"/>
        <v>28955295</v>
      </c>
      <c r="U94" s="232">
        <f t="shared" si="47"/>
        <v>0.7572397404374713</v>
      </c>
      <c r="V94" s="132"/>
      <c r="W94" s="132"/>
      <c r="X94" s="132"/>
    </row>
    <row r="95" spans="1:24" s="79" customFormat="1" ht="15.75">
      <c r="A95" s="129">
        <f>'04'!A95</f>
        <v>3</v>
      </c>
      <c r="B95" s="130" t="str">
        <f>'04'!B95</f>
        <v>Trương Quốc Trung</v>
      </c>
      <c r="C95" s="234">
        <f t="shared" si="49"/>
        <v>61944833</v>
      </c>
      <c r="D95" s="131">
        <v>43642350</v>
      </c>
      <c r="E95" s="131">
        <v>18302483</v>
      </c>
      <c r="F95" s="131">
        <v>2039125</v>
      </c>
      <c r="G95" s="131"/>
      <c r="H95" s="234">
        <f t="shared" si="41"/>
        <v>59905708</v>
      </c>
      <c r="I95" s="234">
        <f t="shared" si="42"/>
        <v>14715973</v>
      </c>
      <c r="J95" s="234">
        <f t="shared" si="43"/>
        <v>8944415</v>
      </c>
      <c r="K95" s="212">
        <v>8763415</v>
      </c>
      <c r="L95" s="212">
        <v>181000</v>
      </c>
      <c r="M95" s="212">
        <v>0</v>
      </c>
      <c r="N95" s="212">
        <v>5771558</v>
      </c>
      <c r="O95" s="212">
        <v>0</v>
      </c>
      <c r="P95" s="212">
        <v>0</v>
      </c>
      <c r="Q95" s="212">
        <v>45189735</v>
      </c>
      <c r="R95" s="212">
        <v>0</v>
      </c>
      <c r="S95" s="212">
        <v>0</v>
      </c>
      <c r="T95" s="138">
        <f t="shared" si="46"/>
        <v>50961293</v>
      </c>
      <c r="U95" s="232">
        <f t="shared" si="47"/>
        <v>0.6078031673474802</v>
      </c>
      <c r="V95" s="132"/>
      <c r="W95" s="132"/>
      <c r="X95" s="132"/>
    </row>
    <row r="96" spans="1:24" s="79" customFormat="1" ht="15.75">
      <c r="A96" s="129">
        <f>'04'!A96</f>
        <v>4</v>
      </c>
      <c r="B96" s="130" t="str">
        <f>'04'!B96</f>
        <v>Đỗ Hữu Tuấn</v>
      </c>
      <c r="C96" s="234">
        <f t="shared" si="49"/>
        <v>26585324</v>
      </c>
      <c r="D96" s="131">
        <v>26019968</v>
      </c>
      <c r="E96" s="131">
        <v>565356</v>
      </c>
      <c r="F96" s="131">
        <v>77020</v>
      </c>
      <c r="G96" s="131"/>
      <c r="H96" s="234">
        <f t="shared" si="41"/>
        <v>26508304</v>
      </c>
      <c r="I96" s="234">
        <f t="shared" si="42"/>
        <v>1906441</v>
      </c>
      <c r="J96" s="234">
        <f t="shared" si="43"/>
        <v>1043767</v>
      </c>
      <c r="K96" s="212">
        <v>1043767</v>
      </c>
      <c r="L96" s="212">
        <v>0</v>
      </c>
      <c r="M96" s="212">
        <v>0</v>
      </c>
      <c r="N96" s="212">
        <v>837486</v>
      </c>
      <c r="O96" s="212">
        <v>25188</v>
      </c>
      <c r="P96" s="212">
        <v>0</v>
      </c>
      <c r="Q96" s="212">
        <v>22512151</v>
      </c>
      <c r="R96" s="212">
        <v>2089712</v>
      </c>
      <c r="S96" s="212">
        <v>0</v>
      </c>
      <c r="T96" s="138">
        <f t="shared" si="46"/>
        <v>25464537</v>
      </c>
      <c r="U96" s="232">
        <f t="shared" si="47"/>
        <v>0.547495044430958</v>
      </c>
      <c r="V96" s="132"/>
      <c r="W96" s="132"/>
      <c r="X96" s="132"/>
    </row>
    <row r="97" spans="1:24" s="79" customFormat="1" ht="15.75">
      <c r="A97" s="129">
        <f>'04'!A97</f>
        <v>5</v>
      </c>
      <c r="B97" s="130" t="str">
        <f>'04'!B97</f>
        <v>Võ Thanh Vân</v>
      </c>
      <c r="C97" s="234">
        <f t="shared" si="49"/>
        <v>21248537</v>
      </c>
      <c r="D97" s="131">
        <v>18712525</v>
      </c>
      <c r="E97" s="131">
        <v>2536012</v>
      </c>
      <c r="F97" s="131">
        <v>0</v>
      </c>
      <c r="G97" s="131"/>
      <c r="H97" s="234">
        <f t="shared" si="41"/>
        <v>21248537</v>
      </c>
      <c r="I97" s="234">
        <f t="shared" si="42"/>
        <v>7206689</v>
      </c>
      <c r="J97" s="234">
        <f t="shared" si="43"/>
        <v>3736759</v>
      </c>
      <c r="K97" s="212">
        <v>2949618</v>
      </c>
      <c r="L97" s="212">
        <v>787141</v>
      </c>
      <c r="M97" s="212">
        <v>0</v>
      </c>
      <c r="N97" s="212">
        <v>3469930</v>
      </c>
      <c r="O97" s="212">
        <v>0</v>
      </c>
      <c r="P97" s="212">
        <v>0</v>
      </c>
      <c r="Q97" s="212">
        <v>12541848</v>
      </c>
      <c r="R97" s="212">
        <v>1500000</v>
      </c>
      <c r="S97" s="212">
        <v>0</v>
      </c>
      <c r="T97" s="138">
        <f t="shared" si="46"/>
        <v>17511778</v>
      </c>
      <c r="U97" s="232">
        <f t="shared" si="47"/>
        <v>0.5185125929535741</v>
      </c>
      <c r="V97" s="132"/>
      <c r="W97" s="132"/>
      <c r="X97" s="132"/>
    </row>
    <row r="98" spans="1:24" s="79" customFormat="1" ht="15.75">
      <c r="A98" s="129">
        <f>'04'!A98</f>
        <v>6</v>
      </c>
      <c r="B98" s="130" t="str">
        <f>'04'!B98</f>
        <v> Lê Thị Thanh Xuân</v>
      </c>
      <c r="C98" s="234">
        <f>D98+E98</f>
        <v>30560852</v>
      </c>
      <c r="D98" s="131">
        <v>6088865</v>
      </c>
      <c r="E98" s="131">
        <v>24471987</v>
      </c>
      <c r="F98" s="131">
        <v>343219</v>
      </c>
      <c r="G98" s="131"/>
      <c r="H98" s="234">
        <f>I98+Q98+R98+S98</f>
        <v>30217633</v>
      </c>
      <c r="I98" s="234">
        <f>SUM(J98,N98:P98)</f>
        <v>21308341</v>
      </c>
      <c r="J98" s="234">
        <f>SUM(K98:M98)</f>
        <v>1922241</v>
      </c>
      <c r="K98" s="212">
        <v>1117441</v>
      </c>
      <c r="L98" s="212">
        <v>804800</v>
      </c>
      <c r="M98" s="212">
        <v>0</v>
      </c>
      <c r="N98" s="212">
        <v>19060604</v>
      </c>
      <c r="O98" s="212">
        <v>0</v>
      </c>
      <c r="P98" s="212">
        <v>325496</v>
      </c>
      <c r="Q98" s="212">
        <v>8909292</v>
      </c>
      <c r="R98" s="212">
        <v>0</v>
      </c>
      <c r="S98" s="212">
        <v>0</v>
      </c>
      <c r="T98" s="138">
        <f>SUM(N98:S98)</f>
        <v>28295392</v>
      </c>
      <c r="U98" s="232">
        <f>IF(I98&lt;&gt;0,J98/I98,"")</f>
        <v>0.09021073015491915</v>
      </c>
      <c r="V98" s="132"/>
      <c r="W98" s="132"/>
      <c r="X98" s="132"/>
    </row>
    <row r="99" spans="1:24" s="79" customFormat="1" ht="15.75">
      <c r="A99" s="129">
        <f>'04'!A99</f>
        <v>7</v>
      </c>
      <c r="B99" s="130" t="str">
        <f>'04'!B99</f>
        <v>Nguyễn Quang Hạnh</v>
      </c>
      <c r="C99" s="234">
        <f t="shared" si="49"/>
        <v>5800</v>
      </c>
      <c r="D99" s="131">
        <v>0</v>
      </c>
      <c r="E99" s="131">
        <v>5800</v>
      </c>
      <c r="F99" s="131">
        <v>0</v>
      </c>
      <c r="G99" s="131"/>
      <c r="H99" s="234">
        <f t="shared" si="41"/>
        <v>5800</v>
      </c>
      <c r="I99" s="234">
        <f t="shared" si="42"/>
        <v>5800</v>
      </c>
      <c r="J99" s="234">
        <f t="shared" si="43"/>
        <v>5800</v>
      </c>
      <c r="K99" s="212">
        <v>5800</v>
      </c>
      <c r="L99" s="212">
        <v>0</v>
      </c>
      <c r="M99" s="212">
        <v>0</v>
      </c>
      <c r="N99" s="212">
        <v>0</v>
      </c>
      <c r="O99" s="212">
        <v>0</v>
      </c>
      <c r="P99" s="212">
        <v>0</v>
      </c>
      <c r="Q99" s="212">
        <v>0</v>
      </c>
      <c r="R99" s="212">
        <v>0</v>
      </c>
      <c r="S99" s="212">
        <v>0</v>
      </c>
      <c r="T99" s="138">
        <f t="shared" si="46"/>
        <v>0</v>
      </c>
      <c r="U99" s="232">
        <f t="shared" si="47"/>
        <v>1</v>
      </c>
      <c r="V99" s="132"/>
      <c r="W99" s="132"/>
      <c r="X99" s="132"/>
    </row>
    <row r="100" spans="1:24" s="79" customFormat="1" ht="15.75">
      <c r="A100" s="111" t="str">
        <f>'04'!A100</f>
        <v>…</v>
      </c>
      <c r="B100" s="127">
        <f>'04'!B100</f>
        <v>0</v>
      </c>
      <c r="C100" s="138"/>
      <c r="D100" s="93"/>
      <c r="E100" s="112"/>
      <c r="F100" s="93"/>
      <c r="G100" s="93"/>
      <c r="H100" s="138"/>
      <c r="I100" s="138"/>
      <c r="J100" s="138"/>
      <c r="K100" s="93"/>
      <c r="L100" s="93"/>
      <c r="M100" s="93"/>
      <c r="N100" s="93"/>
      <c r="O100" s="93"/>
      <c r="P100" s="93"/>
      <c r="Q100" s="93"/>
      <c r="R100" s="93"/>
      <c r="S100" s="93"/>
      <c r="T100" s="138">
        <f t="shared" si="46"/>
        <v>0</v>
      </c>
      <c r="U100" s="232">
        <f t="shared" si="47"/>
      </c>
      <c r="V100" s="132"/>
      <c r="W100" s="132"/>
      <c r="X100" s="132"/>
    </row>
    <row r="101" spans="1:24" s="184" customFormat="1" ht="15.75" customHeight="1">
      <c r="A101" s="241" t="str">
        <f>'04'!A101</f>
        <v>XI</v>
      </c>
      <c r="B101" s="242" t="str">
        <f>'04'!B101</f>
        <v>H Lai Vung</v>
      </c>
      <c r="C101" s="243">
        <f>SUM(C102:C108)</f>
        <v>184511902</v>
      </c>
      <c r="D101" s="243">
        <f>SUM(D102:D108)</f>
        <v>142028681</v>
      </c>
      <c r="E101" s="243">
        <f>SUM(E102:E108)</f>
        <v>42483221</v>
      </c>
      <c r="F101" s="243">
        <f>SUM(F102:F108)</f>
        <v>963006</v>
      </c>
      <c r="G101" s="243">
        <f>SUM(G102:G108)</f>
        <v>0</v>
      </c>
      <c r="H101" s="243">
        <f>I101+Q101+R101+S101</f>
        <v>183548896</v>
      </c>
      <c r="I101" s="243">
        <f>SUM(J101,N101:P101)</f>
        <v>102979815</v>
      </c>
      <c r="J101" s="243">
        <f>SUM(K101:M101)</f>
        <v>18970519</v>
      </c>
      <c r="K101" s="243">
        <f aca="true" t="shared" si="50" ref="K101:S101">SUM(K102:K108)</f>
        <v>15726412</v>
      </c>
      <c r="L101" s="243">
        <f t="shared" si="50"/>
        <v>3244107</v>
      </c>
      <c r="M101" s="243">
        <f t="shared" si="50"/>
        <v>0</v>
      </c>
      <c r="N101" s="243">
        <f t="shared" si="50"/>
        <v>84009296</v>
      </c>
      <c r="O101" s="243">
        <f t="shared" si="50"/>
        <v>0</v>
      </c>
      <c r="P101" s="243">
        <f t="shared" si="50"/>
        <v>0</v>
      </c>
      <c r="Q101" s="243">
        <f t="shared" si="50"/>
        <v>78410618</v>
      </c>
      <c r="R101" s="243">
        <f t="shared" si="50"/>
        <v>2139268</v>
      </c>
      <c r="S101" s="243">
        <f t="shared" si="50"/>
        <v>19195</v>
      </c>
      <c r="T101" s="243">
        <f t="shared" si="46"/>
        <v>164578377</v>
      </c>
      <c r="U101" s="244">
        <f t="shared" si="47"/>
        <v>0.18421589706681837</v>
      </c>
      <c r="V101" s="255"/>
      <c r="W101" s="255"/>
      <c r="X101" s="255"/>
    </row>
    <row r="102" spans="1:24" s="79" customFormat="1" ht="15.75" customHeight="1">
      <c r="A102" s="129" t="str">
        <f>'04'!A102</f>
        <v>1</v>
      </c>
      <c r="B102" s="130" t="str">
        <f>'04'!B102</f>
        <v>Nguyễn Bùi Trí</v>
      </c>
      <c r="C102" s="234">
        <f aca="true" t="shared" si="51" ref="C102:C108">D102+E102</f>
        <v>17190826</v>
      </c>
      <c r="D102" s="131">
        <v>13782544</v>
      </c>
      <c r="E102" s="131">
        <v>3408282</v>
      </c>
      <c r="F102" s="131"/>
      <c r="G102" s="131"/>
      <c r="H102" s="234">
        <f aca="true" t="shared" si="52" ref="H102:H108">I102+Q102+R102+S102</f>
        <v>17190826</v>
      </c>
      <c r="I102" s="234">
        <f aca="true" t="shared" si="53" ref="I102:I108">SUM(J102,N102:P102)</f>
        <v>7894792</v>
      </c>
      <c r="J102" s="234">
        <f aca="true" t="shared" si="54" ref="J102:J108">SUM(K102:M102)</f>
        <v>2017483</v>
      </c>
      <c r="K102" s="131">
        <v>2017483</v>
      </c>
      <c r="L102" s="131">
        <v>0</v>
      </c>
      <c r="M102" s="131"/>
      <c r="N102" s="131">
        <v>5877309</v>
      </c>
      <c r="O102" s="131"/>
      <c r="P102" s="131"/>
      <c r="Q102" s="131">
        <v>8132370</v>
      </c>
      <c r="R102" s="131">
        <v>1163664</v>
      </c>
      <c r="S102" s="131"/>
      <c r="T102" s="138">
        <f t="shared" si="46"/>
        <v>15173343</v>
      </c>
      <c r="U102" s="232">
        <f t="shared" si="47"/>
        <v>0.25554606125151874</v>
      </c>
      <c r="V102" s="132"/>
      <c r="W102" s="132"/>
      <c r="X102" s="132"/>
    </row>
    <row r="103" spans="1:24" s="79" customFormat="1" ht="15.75" customHeight="1">
      <c r="A103" s="129" t="str">
        <f>'04'!A103</f>
        <v>2</v>
      </c>
      <c r="B103" s="130" t="str">
        <f>'04'!B103</f>
        <v>Đặng Huỳnh Tân</v>
      </c>
      <c r="C103" s="234">
        <f t="shared" si="51"/>
        <v>57987894</v>
      </c>
      <c r="D103" s="131">
        <v>52763132</v>
      </c>
      <c r="E103" s="131">
        <v>5224762</v>
      </c>
      <c r="F103" s="131"/>
      <c r="G103" s="131"/>
      <c r="H103" s="234">
        <f t="shared" si="52"/>
        <v>57987894</v>
      </c>
      <c r="I103" s="234">
        <f t="shared" si="53"/>
        <v>20029742</v>
      </c>
      <c r="J103" s="234">
        <f t="shared" si="54"/>
        <v>1633908</v>
      </c>
      <c r="K103" s="131">
        <v>1430033</v>
      </c>
      <c r="L103" s="131">
        <v>203875</v>
      </c>
      <c r="M103" s="131"/>
      <c r="N103" s="131">
        <v>18395834</v>
      </c>
      <c r="O103" s="131"/>
      <c r="P103" s="131"/>
      <c r="Q103" s="131">
        <v>37733152</v>
      </c>
      <c r="R103" s="131">
        <v>225000</v>
      </c>
      <c r="S103" s="131"/>
      <c r="T103" s="138">
        <f t="shared" si="46"/>
        <v>56353986</v>
      </c>
      <c r="U103" s="232">
        <f t="shared" si="47"/>
        <v>0.08157409116902255</v>
      </c>
      <c r="V103" s="132"/>
      <c r="W103" s="132"/>
      <c r="X103" s="132"/>
    </row>
    <row r="104" spans="1:24" s="79" customFormat="1" ht="15.75" customHeight="1">
      <c r="A104" s="129" t="str">
        <f>'04'!A104</f>
        <v>3</v>
      </c>
      <c r="B104" s="130" t="str">
        <f>'04'!B104</f>
        <v>Mai Phi Hùng</v>
      </c>
      <c r="C104" s="234">
        <f t="shared" si="51"/>
        <v>20259261</v>
      </c>
      <c r="D104" s="131">
        <v>11170008</v>
      </c>
      <c r="E104" s="131">
        <v>9089253</v>
      </c>
      <c r="F104" s="131">
        <v>963006</v>
      </c>
      <c r="G104" s="131"/>
      <c r="H104" s="234">
        <f t="shared" si="52"/>
        <v>19296255</v>
      </c>
      <c r="I104" s="234">
        <f t="shared" si="53"/>
        <v>13810649</v>
      </c>
      <c r="J104" s="234">
        <f t="shared" si="54"/>
        <v>3148715</v>
      </c>
      <c r="K104" s="131">
        <v>3033815</v>
      </c>
      <c r="L104" s="131">
        <v>114900</v>
      </c>
      <c r="M104" s="131"/>
      <c r="N104" s="131">
        <v>10661934</v>
      </c>
      <c r="O104" s="131"/>
      <c r="P104" s="131"/>
      <c r="Q104" s="131">
        <v>5485606</v>
      </c>
      <c r="R104" s="131"/>
      <c r="S104" s="131"/>
      <c r="T104" s="138">
        <f t="shared" si="46"/>
        <v>16147540</v>
      </c>
      <c r="U104" s="232">
        <f t="shared" si="47"/>
        <v>0.22799181993547155</v>
      </c>
      <c r="V104" s="132"/>
      <c r="W104" s="132"/>
      <c r="X104" s="132"/>
    </row>
    <row r="105" spans="1:24" s="79" customFormat="1" ht="15.75" customHeight="1">
      <c r="A105" s="129" t="str">
        <f>'04'!A105</f>
        <v>4</v>
      </c>
      <c r="B105" s="130" t="str">
        <f>'04'!B105</f>
        <v>Võ Minh Huệ</v>
      </c>
      <c r="C105" s="234">
        <f t="shared" si="51"/>
        <v>27461721</v>
      </c>
      <c r="D105" s="131">
        <v>23966904</v>
      </c>
      <c r="E105" s="131">
        <v>3494817</v>
      </c>
      <c r="F105" s="131"/>
      <c r="G105" s="131"/>
      <c r="H105" s="234">
        <f t="shared" si="52"/>
        <v>27461721</v>
      </c>
      <c r="I105" s="234">
        <f t="shared" si="53"/>
        <v>21728996</v>
      </c>
      <c r="J105" s="234">
        <f t="shared" si="54"/>
        <v>4397070</v>
      </c>
      <c r="K105" s="131">
        <v>4397070</v>
      </c>
      <c r="L105" s="131">
        <v>0</v>
      </c>
      <c r="M105" s="131"/>
      <c r="N105" s="131">
        <v>17331926</v>
      </c>
      <c r="O105" s="131"/>
      <c r="P105" s="131"/>
      <c r="Q105" s="131">
        <v>5732725</v>
      </c>
      <c r="R105" s="131"/>
      <c r="S105" s="131"/>
      <c r="T105" s="138">
        <f t="shared" si="46"/>
        <v>23064651</v>
      </c>
      <c r="U105" s="232">
        <f t="shared" si="47"/>
        <v>0.2023595567876215</v>
      </c>
      <c r="V105" s="132"/>
      <c r="W105" s="132"/>
      <c r="X105" s="132"/>
    </row>
    <row r="106" spans="1:24" s="79" customFormat="1" ht="15.75" customHeight="1">
      <c r="A106" s="129" t="str">
        <f>'04'!A106</f>
        <v>5</v>
      </c>
      <c r="B106" s="130" t="str">
        <f>'04'!B106</f>
        <v>Lê Quang Công</v>
      </c>
      <c r="C106" s="234">
        <f t="shared" si="51"/>
        <v>27633484</v>
      </c>
      <c r="D106" s="131">
        <v>16813626</v>
      </c>
      <c r="E106" s="131">
        <v>10819858</v>
      </c>
      <c r="F106" s="131"/>
      <c r="G106" s="131"/>
      <c r="H106" s="234">
        <f t="shared" si="52"/>
        <v>27633484</v>
      </c>
      <c r="I106" s="234">
        <f t="shared" si="53"/>
        <v>18596709</v>
      </c>
      <c r="J106" s="234">
        <f t="shared" si="54"/>
        <v>2839675</v>
      </c>
      <c r="K106" s="131">
        <v>2642993</v>
      </c>
      <c r="L106" s="131">
        <v>196682</v>
      </c>
      <c r="M106" s="131"/>
      <c r="N106" s="131">
        <v>15757034</v>
      </c>
      <c r="O106" s="131"/>
      <c r="P106" s="131"/>
      <c r="Q106" s="131">
        <v>9034282</v>
      </c>
      <c r="R106" s="131"/>
      <c r="S106" s="131">
        <v>2493</v>
      </c>
      <c r="T106" s="138">
        <f t="shared" si="46"/>
        <v>24793809</v>
      </c>
      <c r="U106" s="232">
        <f t="shared" si="47"/>
        <v>0.15269771656909834</v>
      </c>
      <c r="V106" s="132"/>
      <c r="W106" s="132"/>
      <c r="X106" s="132"/>
    </row>
    <row r="107" spans="1:24" s="79" customFormat="1" ht="15.75">
      <c r="A107" s="129" t="str">
        <f>'04'!A107</f>
        <v>6</v>
      </c>
      <c r="B107" s="130" t="str">
        <f>'04'!B107</f>
        <v>Trần Phước Đức</v>
      </c>
      <c r="C107" s="234">
        <f t="shared" si="51"/>
        <v>33978716</v>
      </c>
      <c r="D107" s="131">
        <v>23532467</v>
      </c>
      <c r="E107" s="131">
        <v>10446249</v>
      </c>
      <c r="F107" s="131"/>
      <c r="G107" s="131"/>
      <c r="H107" s="234">
        <f t="shared" si="52"/>
        <v>33978716</v>
      </c>
      <c r="I107" s="234">
        <f t="shared" si="53"/>
        <v>20918927</v>
      </c>
      <c r="J107" s="234">
        <f t="shared" si="54"/>
        <v>4933668</v>
      </c>
      <c r="K107" s="131">
        <v>2205018</v>
      </c>
      <c r="L107" s="131">
        <v>2728650</v>
      </c>
      <c r="M107" s="131"/>
      <c r="N107" s="131">
        <v>15985259</v>
      </c>
      <c r="O107" s="131"/>
      <c r="P107" s="131"/>
      <c r="Q107" s="131">
        <v>12292483</v>
      </c>
      <c r="R107" s="131">
        <v>750604</v>
      </c>
      <c r="S107" s="131">
        <v>16702</v>
      </c>
      <c r="T107" s="138">
        <f t="shared" si="46"/>
        <v>29045048</v>
      </c>
      <c r="U107" s="232">
        <f t="shared" si="47"/>
        <v>0.23584708718568595</v>
      </c>
      <c r="V107" s="132"/>
      <c r="W107" s="132"/>
      <c r="X107" s="132"/>
    </row>
    <row r="108" spans="1:24" s="79" customFormat="1" ht="15.75" customHeight="1">
      <c r="A108" s="129" t="str">
        <f>'04'!A108</f>
        <v>…</v>
      </c>
      <c r="B108" s="130" t="str">
        <f>'04'!B108</f>
        <v>….</v>
      </c>
      <c r="C108" s="234">
        <f t="shared" si="51"/>
        <v>0</v>
      </c>
      <c r="D108" s="131"/>
      <c r="E108" s="131"/>
      <c r="F108" s="131"/>
      <c r="G108" s="131"/>
      <c r="H108" s="234">
        <f t="shared" si="52"/>
        <v>0</v>
      </c>
      <c r="I108" s="234">
        <f t="shared" si="53"/>
        <v>0</v>
      </c>
      <c r="J108" s="234">
        <f t="shared" si="54"/>
        <v>0</v>
      </c>
      <c r="K108" s="131"/>
      <c r="L108" s="131"/>
      <c r="M108" s="131"/>
      <c r="N108" s="131"/>
      <c r="O108" s="131"/>
      <c r="P108" s="131"/>
      <c r="Q108" s="131"/>
      <c r="R108" s="131"/>
      <c r="S108" s="131"/>
      <c r="T108" s="138">
        <f t="shared" si="46"/>
        <v>0</v>
      </c>
      <c r="U108" s="232">
        <f t="shared" si="47"/>
      </c>
      <c r="V108" s="132"/>
      <c r="W108" s="132"/>
      <c r="X108" s="132"/>
    </row>
    <row r="109" spans="1:24" s="78" customFormat="1" ht="15.75">
      <c r="A109" s="241" t="str">
        <f>'04'!A109</f>
        <v>XII</v>
      </c>
      <c r="B109" s="242" t="str">
        <f>'04'!B109</f>
        <v>H Lấp Vò</v>
      </c>
      <c r="C109" s="243">
        <f>SUM(C110:C116)</f>
        <v>279900312</v>
      </c>
      <c r="D109" s="243">
        <f>SUM(D110:D116)</f>
        <v>216474857</v>
      </c>
      <c r="E109" s="243">
        <f>SUM(E110:E116)</f>
        <v>63425455</v>
      </c>
      <c r="F109" s="243">
        <f>SUM(F110:F116)</f>
        <v>8996602</v>
      </c>
      <c r="G109" s="243">
        <f>SUM(G110:G116)</f>
        <v>0</v>
      </c>
      <c r="H109" s="243">
        <f>I109+Q109+R109+S109</f>
        <v>270903710</v>
      </c>
      <c r="I109" s="243">
        <f>SUM(J109,N109:P109)</f>
        <v>106628165</v>
      </c>
      <c r="J109" s="243">
        <f>SUM(K109:M109)</f>
        <v>51649669</v>
      </c>
      <c r="K109" s="243">
        <f aca="true" t="shared" si="55" ref="K109:S109">SUM(K110:K116)</f>
        <v>48207531</v>
      </c>
      <c r="L109" s="243">
        <f t="shared" si="55"/>
        <v>3440438</v>
      </c>
      <c r="M109" s="243">
        <f t="shared" si="55"/>
        <v>1700</v>
      </c>
      <c r="N109" s="243">
        <f t="shared" si="55"/>
        <v>54678496</v>
      </c>
      <c r="O109" s="243">
        <f t="shared" si="55"/>
        <v>300000</v>
      </c>
      <c r="P109" s="243">
        <f t="shared" si="55"/>
        <v>0</v>
      </c>
      <c r="Q109" s="243">
        <f t="shared" si="55"/>
        <v>163510095</v>
      </c>
      <c r="R109" s="243">
        <f t="shared" si="55"/>
        <v>765450</v>
      </c>
      <c r="S109" s="243">
        <f t="shared" si="55"/>
        <v>0</v>
      </c>
      <c r="T109" s="243">
        <f t="shared" si="46"/>
        <v>219254041</v>
      </c>
      <c r="U109" s="244">
        <f t="shared" si="47"/>
        <v>0.4843904891357738</v>
      </c>
      <c r="V109" s="152"/>
      <c r="W109" s="152"/>
      <c r="X109" s="152"/>
    </row>
    <row r="110" spans="1:24" s="79" customFormat="1" ht="15.75">
      <c r="A110" s="129">
        <f>'04'!A110</f>
        <v>1</v>
      </c>
      <c r="B110" s="130" t="str">
        <f>'04'!B110</f>
        <v>Lê Hồng Đỗ</v>
      </c>
      <c r="C110" s="234">
        <f>D110+E110</f>
        <v>0</v>
      </c>
      <c r="D110" s="131">
        <v>0</v>
      </c>
      <c r="E110" s="131">
        <v>0</v>
      </c>
      <c r="F110" s="131">
        <v>0</v>
      </c>
      <c r="G110" s="131">
        <v>0</v>
      </c>
      <c r="H110" s="234">
        <f>I110+Q110+R110+S110</f>
        <v>0</v>
      </c>
      <c r="I110" s="234">
        <f>SUM(J110,N110:P110)</f>
        <v>0</v>
      </c>
      <c r="J110" s="234">
        <f>SUM(K110:M110)</f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  <c r="R110" s="131">
        <v>0</v>
      </c>
      <c r="S110" s="131">
        <v>0</v>
      </c>
      <c r="T110" s="138">
        <f t="shared" si="46"/>
        <v>0</v>
      </c>
      <c r="U110" s="232">
        <f t="shared" si="47"/>
      </c>
      <c r="V110" s="132"/>
      <c r="W110" s="132"/>
      <c r="X110" s="132"/>
    </row>
    <row r="111" spans="1:24" s="79" customFormat="1" ht="15.75">
      <c r="A111" s="129">
        <f>'04'!A111</f>
        <v>2</v>
      </c>
      <c r="B111" s="130" t="str">
        <f>'04'!B111</f>
        <v>Phạm Phú Lợi</v>
      </c>
      <c r="C111" s="234">
        <f aca="true" t="shared" si="56" ref="C111:C116">D111+E111</f>
        <v>87565493</v>
      </c>
      <c r="D111" s="131">
        <v>83856232</v>
      </c>
      <c r="E111" s="131">
        <v>3709261</v>
      </c>
      <c r="F111" s="131">
        <v>3752</v>
      </c>
      <c r="G111" s="131">
        <v>0</v>
      </c>
      <c r="H111" s="234">
        <f aca="true" t="shared" si="57" ref="H111:H116">I111+Q111+R111+S111</f>
        <v>87561741</v>
      </c>
      <c r="I111" s="234">
        <f aca="true" t="shared" si="58" ref="I111:I116">SUM(J111,N111:P111)</f>
        <v>48096393</v>
      </c>
      <c r="J111" s="234">
        <f aca="true" t="shared" si="59" ref="J111:J116">SUM(K111:M111)</f>
        <v>32185216</v>
      </c>
      <c r="K111" s="131">
        <v>32183441</v>
      </c>
      <c r="L111" s="131">
        <v>1775</v>
      </c>
      <c r="M111" s="131">
        <v>0</v>
      </c>
      <c r="N111" s="131">
        <v>15911177</v>
      </c>
      <c r="O111" s="131">
        <v>0</v>
      </c>
      <c r="P111" s="131">
        <v>0</v>
      </c>
      <c r="Q111" s="131">
        <v>38699898</v>
      </c>
      <c r="R111" s="131">
        <v>765450</v>
      </c>
      <c r="S111" s="131">
        <v>0</v>
      </c>
      <c r="T111" s="138">
        <f t="shared" si="46"/>
        <v>55376525</v>
      </c>
      <c r="U111" s="232">
        <f t="shared" si="47"/>
        <v>0.6691814914270182</v>
      </c>
      <c r="V111" s="132"/>
      <c r="W111" s="132"/>
      <c r="X111" s="132"/>
    </row>
    <row r="112" spans="1:24" s="79" customFormat="1" ht="15.75">
      <c r="A112" s="129">
        <f>'04'!A112</f>
        <v>3</v>
      </c>
      <c r="B112" s="130" t="str">
        <f>'04'!B112</f>
        <v>Nguyễn Minh Tâm</v>
      </c>
      <c r="C112" s="234">
        <f t="shared" si="56"/>
        <v>45509099</v>
      </c>
      <c r="D112" s="131">
        <v>15494800</v>
      </c>
      <c r="E112" s="131">
        <v>30014299</v>
      </c>
      <c r="F112" s="131">
        <v>1125</v>
      </c>
      <c r="G112" s="131">
        <v>0</v>
      </c>
      <c r="H112" s="234">
        <f t="shared" si="57"/>
        <v>45507974</v>
      </c>
      <c r="I112" s="234">
        <f t="shared" si="58"/>
        <v>8403134</v>
      </c>
      <c r="J112" s="234">
        <f t="shared" si="59"/>
        <v>1302308</v>
      </c>
      <c r="K112" s="131">
        <v>1116786</v>
      </c>
      <c r="L112" s="131">
        <v>183822</v>
      </c>
      <c r="M112" s="131">
        <v>1700</v>
      </c>
      <c r="N112" s="131">
        <v>7100826</v>
      </c>
      <c r="O112" s="131">
        <v>0</v>
      </c>
      <c r="P112" s="131">
        <v>0</v>
      </c>
      <c r="Q112" s="131">
        <v>37104840</v>
      </c>
      <c r="R112" s="131">
        <v>0</v>
      </c>
      <c r="S112" s="131">
        <v>0</v>
      </c>
      <c r="T112" s="138">
        <f t="shared" si="46"/>
        <v>44205666</v>
      </c>
      <c r="U112" s="232">
        <f t="shared" si="47"/>
        <v>0.15497884479766716</v>
      </c>
      <c r="V112" s="132"/>
      <c r="W112" s="132"/>
      <c r="X112" s="132"/>
    </row>
    <row r="113" spans="1:24" s="79" customFormat="1" ht="15.75">
      <c r="A113" s="129">
        <f>'04'!A113</f>
        <v>4</v>
      </c>
      <c r="B113" s="130" t="str">
        <f>'04'!B113</f>
        <v>Cao Văn Nghĩa</v>
      </c>
      <c r="C113" s="234">
        <f t="shared" si="56"/>
        <v>71709587</v>
      </c>
      <c r="D113" s="131">
        <v>61231146</v>
      </c>
      <c r="E113" s="131">
        <v>10478441</v>
      </c>
      <c r="F113" s="131">
        <v>8878400</v>
      </c>
      <c r="G113" s="131">
        <v>0</v>
      </c>
      <c r="H113" s="234">
        <f t="shared" si="57"/>
        <v>62831187</v>
      </c>
      <c r="I113" s="234">
        <f t="shared" si="58"/>
        <v>19467330</v>
      </c>
      <c r="J113" s="234">
        <f t="shared" si="59"/>
        <v>4539009</v>
      </c>
      <c r="K113" s="131">
        <v>4174906</v>
      </c>
      <c r="L113" s="131">
        <v>364103</v>
      </c>
      <c r="M113" s="131">
        <v>0</v>
      </c>
      <c r="N113" s="131">
        <v>14628321</v>
      </c>
      <c r="O113" s="131">
        <v>300000</v>
      </c>
      <c r="P113" s="131">
        <v>0</v>
      </c>
      <c r="Q113" s="131">
        <v>43363857</v>
      </c>
      <c r="R113" s="131">
        <v>0</v>
      </c>
      <c r="S113" s="131">
        <v>0</v>
      </c>
      <c r="T113" s="138">
        <f t="shared" si="46"/>
        <v>58292178</v>
      </c>
      <c r="U113" s="232">
        <f t="shared" si="47"/>
        <v>0.23316032553000335</v>
      </c>
      <c r="V113" s="132"/>
      <c r="W113" s="132"/>
      <c r="X113" s="132"/>
    </row>
    <row r="114" spans="1:24" s="79" customFormat="1" ht="15.75">
      <c r="A114" s="129">
        <f>'04'!A114</f>
        <v>5</v>
      </c>
      <c r="B114" s="130" t="str">
        <f>'04'!B114</f>
        <v>Lê Văn Vĩ</v>
      </c>
      <c r="C114" s="234">
        <f t="shared" si="56"/>
        <v>26597895</v>
      </c>
      <c r="D114" s="131">
        <v>15002793</v>
      </c>
      <c r="E114" s="131">
        <v>11595102</v>
      </c>
      <c r="F114" s="131">
        <v>113325</v>
      </c>
      <c r="G114" s="131">
        <v>0</v>
      </c>
      <c r="H114" s="234">
        <f t="shared" si="57"/>
        <v>26484570</v>
      </c>
      <c r="I114" s="234">
        <f t="shared" si="58"/>
        <v>17006659</v>
      </c>
      <c r="J114" s="234">
        <f t="shared" si="59"/>
        <v>8063900</v>
      </c>
      <c r="K114" s="131">
        <v>6287080</v>
      </c>
      <c r="L114" s="131">
        <v>1776820</v>
      </c>
      <c r="M114" s="131">
        <v>0</v>
      </c>
      <c r="N114" s="131">
        <v>8942759</v>
      </c>
      <c r="O114" s="131">
        <v>0</v>
      </c>
      <c r="P114" s="131">
        <v>0</v>
      </c>
      <c r="Q114" s="131">
        <v>9477911</v>
      </c>
      <c r="R114" s="131">
        <v>0</v>
      </c>
      <c r="S114" s="131">
        <v>0</v>
      </c>
      <c r="T114" s="138">
        <f t="shared" si="46"/>
        <v>18420670</v>
      </c>
      <c r="U114" s="232">
        <f t="shared" si="47"/>
        <v>0.47416132704254255</v>
      </c>
      <c r="V114" s="132"/>
      <c r="W114" s="132"/>
      <c r="X114" s="132"/>
    </row>
    <row r="115" spans="1:24" s="79" customFormat="1" ht="15.75">
      <c r="A115" s="129">
        <f>'04'!A115</f>
        <v>6</v>
      </c>
      <c r="B115" s="130" t="str">
        <f>'04'!B115</f>
        <v>Kiều Công Thành</v>
      </c>
      <c r="C115" s="234">
        <f t="shared" si="56"/>
        <v>48518238</v>
      </c>
      <c r="D115" s="131">
        <v>40889886</v>
      </c>
      <c r="E115" s="131">
        <v>7628352</v>
      </c>
      <c r="F115" s="131">
        <v>0</v>
      </c>
      <c r="G115" s="131">
        <v>0</v>
      </c>
      <c r="H115" s="234">
        <f t="shared" si="57"/>
        <v>48518238</v>
      </c>
      <c r="I115" s="234">
        <f t="shared" si="58"/>
        <v>13654649</v>
      </c>
      <c r="J115" s="234">
        <f t="shared" si="59"/>
        <v>5559236</v>
      </c>
      <c r="K115" s="131">
        <v>4445318</v>
      </c>
      <c r="L115" s="131">
        <v>1113918</v>
      </c>
      <c r="M115" s="131">
        <v>0</v>
      </c>
      <c r="N115" s="131">
        <v>8095413</v>
      </c>
      <c r="O115" s="131">
        <v>0</v>
      </c>
      <c r="P115" s="131">
        <v>0</v>
      </c>
      <c r="Q115" s="131">
        <v>34863589</v>
      </c>
      <c r="R115" s="131">
        <v>0</v>
      </c>
      <c r="S115" s="131">
        <v>0</v>
      </c>
      <c r="T115" s="138">
        <f t="shared" si="46"/>
        <v>42959002</v>
      </c>
      <c r="U115" s="232">
        <f t="shared" si="47"/>
        <v>0.4071313733513033</v>
      </c>
      <c r="V115" s="132"/>
      <c r="W115" s="132"/>
      <c r="X115" s="132"/>
    </row>
    <row r="116" spans="1:24" s="79" customFormat="1" ht="15.75">
      <c r="A116" s="129" t="str">
        <f>'04'!A116</f>
        <v>…</v>
      </c>
      <c r="B116" s="130">
        <f>'04'!B116</f>
        <v>0</v>
      </c>
      <c r="C116" s="234">
        <f t="shared" si="56"/>
        <v>0</v>
      </c>
      <c r="D116" s="131"/>
      <c r="E116" s="131"/>
      <c r="F116" s="131"/>
      <c r="G116" s="131"/>
      <c r="H116" s="234">
        <f t="shared" si="57"/>
        <v>0</v>
      </c>
      <c r="I116" s="234">
        <f t="shared" si="58"/>
        <v>0</v>
      </c>
      <c r="J116" s="234">
        <f t="shared" si="59"/>
        <v>0</v>
      </c>
      <c r="K116" s="131">
        <v>0</v>
      </c>
      <c r="L116" s="131">
        <v>0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234">
        <f>SUM(N116:S116)</f>
        <v>0</v>
      </c>
      <c r="U116" s="233">
        <f>IF(I116&lt;&gt;0,J116/I116,"")</f>
      </c>
      <c r="V116" s="132"/>
      <c r="W116" s="132"/>
      <c r="X116" s="132"/>
    </row>
    <row r="117" spans="1:24" s="121" customFormat="1" ht="21" customHeight="1">
      <c r="A117" s="334" t="str">
        <f>TT!C7</f>
        <v>Đồng Tháp, ngày 04 tháng 5 năm 2021</v>
      </c>
      <c r="B117" s="335"/>
      <c r="C117" s="335"/>
      <c r="D117" s="335"/>
      <c r="E117" s="335"/>
      <c r="F117" s="90"/>
      <c r="G117" s="90"/>
      <c r="H117" s="90"/>
      <c r="I117" s="116"/>
      <c r="J117" s="116"/>
      <c r="K117" s="116"/>
      <c r="L117" s="116"/>
      <c r="M117" s="116"/>
      <c r="N117" s="334" t="str">
        <f>TT!C4</f>
        <v>Đồng Tháp, ngày 04 tháng 5 năm 2021</v>
      </c>
      <c r="O117" s="335"/>
      <c r="P117" s="335"/>
      <c r="Q117" s="335"/>
      <c r="R117" s="335"/>
      <c r="S117" s="335"/>
      <c r="T117" s="335"/>
      <c r="U117" s="335"/>
      <c r="V117" s="147"/>
      <c r="W117" s="147"/>
      <c r="X117" s="147"/>
    </row>
    <row r="118" spans="1:24" s="121" customFormat="1" ht="24.75" customHeight="1">
      <c r="A118" s="336" t="s">
        <v>175</v>
      </c>
      <c r="B118" s="337"/>
      <c r="C118" s="337"/>
      <c r="D118" s="337"/>
      <c r="E118" s="337"/>
      <c r="F118" s="91"/>
      <c r="G118" s="91"/>
      <c r="H118" s="91"/>
      <c r="I118" s="115"/>
      <c r="J118" s="115"/>
      <c r="K118" s="115"/>
      <c r="L118" s="115"/>
      <c r="M118" s="115"/>
      <c r="N118" s="338" t="str">
        <f>TT!C5</f>
        <v>CỤC TRƯỞNG</v>
      </c>
      <c r="O118" s="338"/>
      <c r="P118" s="338"/>
      <c r="Q118" s="338"/>
      <c r="R118" s="338"/>
      <c r="S118" s="338"/>
      <c r="T118" s="338"/>
      <c r="U118" s="338"/>
      <c r="V118" s="147"/>
      <c r="W118" s="147"/>
      <c r="X118" s="147"/>
    </row>
    <row r="119" spans="1:24" s="121" customFormat="1" ht="28.5" customHeight="1">
      <c r="A119" s="218"/>
      <c r="B119" s="219"/>
      <c r="C119" s="219"/>
      <c r="D119" s="219"/>
      <c r="E119" s="219"/>
      <c r="F119" s="91"/>
      <c r="G119" s="91"/>
      <c r="H119" s="91"/>
      <c r="I119" s="115"/>
      <c r="J119" s="115"/>
      <c r="K119" s="115"/>
      <c r="L119" s="115"/>
      <c r="M119" s="115"/>
      <c r="N119" s="220"/>
      <c r="O119" s="220"/>
      <c r="P119" s="220"/>
      <c r="Q119" s="220"/>
      <c r="R119" s="220"/>
      <c r="S119" s="220"/>
      <c r="T119" s="220"/>
      <c r="U119" s="220"/>
      <c r="V119" s="147"/>
      <c r="W119" s="147"/>
      <c r="X119" s="147"/>
    </row>
    <row r="120" spans="1:24" s="121" customFormat="1" ht="74.25" customHeight="1">
      <c r="A120" s="117"/>
      <c r="B120" s="128"/>
      <c r="C120" s="117"/>
      <c r="D120" s="117"/>
      <c r="E120" s="117"/>
      <c r="F120" s="118"/>
      <c r="G120" s="118"/>
      <c r="H120" s="118"/>
      <c r="I120" s="115"/>
      <c r="J120" s="115"/>
      <c r="K120" s="115"/>
      <c r="L120" s="115"/>
      <c r="M120" s="115"/>
      <c r="N120" s="115"/>
      <c r="O120" s="115"/>
      <c r="P120" s="118"/>
      <c r="Q120" s="151"/>
      <c r="R120" s="118"/>
      <c r="S120" s="115"/>
      <c r="T120" s="118"/>
      <c r="U120" s="118"/>
      <c r="V120" s="147"/>
      <c r="W120" s="147"/>
      <c r="X120" s="147"/>
    </row>
    <row r="121" spans="1:24" s="121" customFormat="1" ht="21" customHeight="1">
      <c r="A121" s="339" t="str">
        <f>TT!C6</f>
        <v>Nguyễn Chí Hòa</v>
      </c>
      <c r="B121" s="339"/>
      <c r="C121" s="339"/>
      <c r="D121" s="339"/>
      <c r="E121" s="339"/>
      <c r="F121" s="119" t="s">
        <v>2</v>
      </c>
      <c r="G121" s="119"/>
      <c r="H121" s="119"/>
      <c r="I121" s="119"/>
      <c r="J121" s="119"/>
      <c r="K121" s="119"/>
      <c r="L121" s="119"/>
      <c r="M121" s="119"/>
      <c r="N121" s="340" t="str">
        <f>TT!C3</f>
        <v>Vũ Quang Hiện</v>
      </c>
      <c r="O121" s="340"/>
      <c r="P121" s="340"/>
      <c r="Q121" s="340"/>
      <c r="R121" s="340"/>
      <c r="S121" s="340"/>
      <c r="T121" s="340"/>
      <c r="U121" s="340"/>
      <c r="V121" s="147"/>
      <c r="W121" s="147"/>
      <c r="X121" s="147"/>
    </row>
    <row r="122" spans="2:24" s="121" customFormat="1" ht="21" customHeight="1">
      <c r="B122" s="148"/>
      <c r="M122" s="123"/>
      <c r="N122" s="123"/>
      <c r="O122" s="123"/>
      <c r="P122" s="123"/>
      <c r="Q122" s="123"/>
      <c r="R122" s="123"/>
      <c r="S122" s="123"/>
      <c r="T122" s="123"/>
      <c r="U122" s="123"/>
      <c r="V122" s="147"/>
      <c r="W122" s="147"/>
      <c r="X122" s="147"/>
    </row>
  </sheetData>
  <sheetProtection formatCells="0" formatColumns="0" formatRows="0" insertRows="0" deleteRows="0"/>
  <mergeCells count="34">
    <mergeCell ref="U3:U7"/>
    <mergeCell ref="A3:A7"/>
    <mergeCell ref="J5:J7"/>
    <mergeCell ref="K5:M6"/>
    <mergeCell ref="N5:N7"/>
    <mergeCell ref="O5:O7"/>
    <mergeCell ref="P5:P7"/>
    <mergeCell ref="G3:G7"/>
    <mergeCell ref="F3:F7"/>
    <mergeCell ref="H3:H7"/>
    <mergeCell ref="I3:S3"/>
    <mergeCell ref="Q4:Q7"/>
    <mergeCell ref="R4:R7"/>
    <mergeCell ref="S4:S7"/>
    <mergeCell ref="I4:I7"/>
    <mergeCell ref="J4:P4"/>
    <mergeCell ref="P1:U1"/>
    <mergeCell ref="C3:C7"/>
    <mergeCell ref="D4:D7"/>
    <mergeCell ref="E4:E7"/>
    <mergeCell ref="B3:B7"/>
    <mergeCell ref="E1:O1"/>
    <mergeCell ref="A1:D1"/>
    <mergeCell ref="D3:E3"/>
    <mergeCell ref="P2:U2"/>
    <mergeCell ref="T3:T7"/>
    <mergeCell ref="A118:E118"/>
    <mergeCell ref="N118:U118"/>
    <mergeCell ref="A121:E121"/>
    <mergeCell ref="N121:U121"/>
    <mergeCell ref="A8:B8"/>
    <mergeCell ref="N117:U117"/>
    <mergeCell ref="A9:B9"/>
    <mergeCell ref="A117:E117"/>
  </mergeCells>
  <printOptions/>
  <pageMargins left="0.51" right="0.3" top="0.39" bottom="0.42" header="0.31496062992126" footer="0.31496062992126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5" customWidth="1"/>
    <col min="2" max="2" width="15.875" style="35" customWidth="1"/>
    <col min="3" max="3" width="6.875" style="35" customWidth="1"/>
    <col min="4" max="4" width="5.50390625" style="35" customWidth="1"/>
    <col min="5" max="5" width="9.375" style="35" customWidth="1"/>
    <col min="6" max="6" width="5.00390625" style="35" customWidth="1"/>
    <col min="7" max="7" width="4.50390625" style="35" customWidth="1"/>
    <col min="8" max="8" width="5.875" style="35" customWidth="1"/>
    <col min="9" max="9" width="5.375" style="35" customWidth="1"/>
    <col min="10" max="10" width="6.375" style="35" customWidth="1"/>
    <col min="11" max="11" width="6.50390625" style="35" customWidth="1"/>
    <col min="12" max="13" width="6.25390625" style="54" customWidth="1"/>
    <col min="14" max="14" width="7.125" style="54" customWidth="1"/>
    <col min="15" max="16" width="5.375" style="54" customWidth="1"/>
    <col min="17" max="17" width="5.875" style="54" customWidth="1"/>
    <col min="18" max="18" width="7.125" style="54" customWidth="1"/>
    <col min="19" max="19" width="5.875" style="54" customWidth="1"/>
    <col min="20" max="20" width="5.625" style="54" customWidth="1"/>
    <col min="21" max="21" width="5.875" style="54" customWidth="1"/>
    <col min="22" max="22" width="7.00390625" style="54" customWidth="1"/>
    <col min="23" max="16384" width="9.00390625" style="35" customWidth="1"/>
  </cols>
  <sheetData>
    <row r="1" spans="1:23" ht="66.75" customHeight="1">
      <c r="A1" s="365" t="s">
        <v>109</v>
      </c>
      <c r="B1" s="365"/>
      <c r="C1" s="365"/>
      <c r="D1" s="365"/>
      <c r="E1" s="365"/>
      <c r="F1" s="353" t="s">
        <v>83</v>
      </c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41" t="s">
        <v>105</v>
      </c>
      <c r="R1" s="341"/>
      <c r="S1" s="341"/>
      <c r="T1" s="341"/>
      <c r="U1" s="341"/>
      <c r="V1" s="341"/>
      <c r="W1" s="55"/>
    </row>
    <row r="2" spans="1:22" s="44" customFormat="1" ht="18.75" customHeight="1">
      <c r="A2" s="38"/>
      <c r="B2" s="39"/>
      <c r="C2" s="39"/>
      <c r="D2" s="39"/>
      <c r="E2" s="35"/>
      <c r="F2" s="35"/>
      <c r="G2" s="35"/>
      <c r="H2" s="35"/>
      <c r="I2" s="35"/>
      <c r="J2" s="35"/>
      <c r="K2" s="40"/>
      <c r="L2" s="43"/>
      <c r="M2" s="42">
        <f>COUNTBLANK(E9:V22)</f>
        <v>252</v>
      </c>
      <c r="N2" s="56">
        <f>COUNTA(E11:V11)</f>
        <v>0</v>
      </c>
      <c r="O2" s="42">
        <f>M2+N2</f>
        <v>252</v>
      </c>
      <c r="P2" s="42"/>
      <c r="Q2" s="56"/>
      <c r="R2" s="378" t="s">
        <v>81</v>
      </c>
      <c r="S2" s="378"/>
      <c r="T2" s="378"/>
      <c r="U2" s="378"/>
      <c r="V2" s="378"/>
    </row>
    <row r="3" spans="1:22" s="45" customFormat="1" ht="15.75" customHeight="1">
      <c r="A3" s="361" t="s">
        <v>20</v>
      </c>
      <c r="B3" s="361"/>
      <c r="C3" s="349" t="s">
        <v>110</v>
      </c>
      <c r="D3" s="360" t="s">
        <v>91</v>
      </c>
      <c r="E3" s="342" t="s">
        <v>57</v>
      </c>
      <c r="F3" s="343"/>
      <c r="G3" s="373" t="s">
        <v>35</v>
      </c>
      <c r="H3" s="352" t="s">
        <v>60</v>
      </c>
      <c r="I3" s="377" t="s">
        <v>36</v>
      </c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62" t="s">
        <v>70</v>
      </c>
      <c r="V3" s="360" t="s">
        <v>75</v>
      </c>
    </row>
    <row r="4" spans="1:22" s="44" customFormat="1" ht="15.75" customHeight="1">
      <c r="A4" s="361"/>
      <c r="B4" s="361"/>
      <c r="C4" s="350"/>
      <c r="D4" s="360"/>
      <c r="E4" s="357" t="s">
        <v>93</v>
      </c>
      <c r="F4" s="357" t="s">
        <v>56</v>
      </c>
      <c r="G4" s="374"/>
      <c r="H4" s="352"/>
      <c r="I4" s="352" t="s">
        <v>36</v>
      </c>
      <c r="J4" s="360" t="s">
        <v>37</v>
      </c>
      <c r="K4" s="360"/>
      <c r="L4" s="360"/>
      <c r="M4" s="360"/>
      <c r="N4" s="360"/>
      <c r="O4" s="360"/>
      <c r="P4" s="360"/>
      <c r="Q4" s="360"/>
      <c r="R4" s="346" t="s">
        <v>95</v>
      </c>
      <c r="S4" s="346" t="s">
        <v>103</v>
      </c>
      <c r="T4" s="346" t="s">
        <v>59</v>
      </c>
      <c r="U4" s="362"/>
      <c r="V4" s="360"/>
    </row>
    <row r="5" spans="1:22" s="44" customFormat="1" ht="15.75" customHeight="1">
      <c r="A5" s="361"/>
      <c r="B5" s="361"/>
      <c r="C5" s="350"/>
      <c r="D5" s="360"/>
      <c r="E5" s="358"/>
      <c r="F5" s="358"/>
      <c r="G5" s="374"/>
      <c r="H5" s="352"/>
      <c r="I5" s="352"/>
      <c r="J5" s="352" t="s">
        <v>55</v>
      </c>
      <c r="K5" s="360" t="s">
        <v>57</v>
      </c>
      <c r="L5" s="360"/>
      <c r="M5" s="360"/>
      <c r="N5" s="360"/>
      <c r="O5" s="360"/>
      <c r="P5" s="360"/>
      <c r="Q5" s="360"/>
      <c r="R5" s="347"/>
      <c r="S5" s="347"/>
      <c r="T5" s="347"/>
      <c r="U5" s="362"/>
      <c r="V5" s="360"/>
    </row>
    <row r="6" spans="1:22" s="44" customFormat="1" ht="15.75" customHeight="1">
      <c r="A6" s="361"/>
      <c r="B6" s="361"/>
      <c r="C6" s="350"/>
      <c r="D6" s="360"/>
      <c r="E6" s="358"/>
      <c r="F6" s="358"/>
      <c r="G6" s="374"/>
      <c r="H6" s="352"/>
      <c r="I6" s="352"/>
      <c r="J6" s="352"/>
      <c r="K6" s="352" t="s">
        <v>65</v>
      </c>
      <c r="L6" s="360" t="s">
        <v>57</v>
      </c>
      <c r="M6" s="360"/>
      <c r="N6" s="360"/>
      <c r="O6" s="352" t="s">
        <v>40</v>
      </c>
      <c r="P6" s="346" t="s">
        <v>102</v>
      </c>
      <c r="Q6" s="352" t="s">
        <v>41</v>
      </c>
      <c r="R6" s="347"/>
      <c r="S6" s="347"/>
      <c r="T6" s="347"/>
      <c r="U6" s="362"/>
      <c r="V6" s="360"/>
    </row>
    <row r="7" spans="1:22" ht="51" customHeight="1">
      <c r="A7" s="361"/>
      <c r="B7" s="361"/>
      <c r="C7" s="351"/>
      <c r="D7" s="360"/>
      <c r="E7" s="359"/>
      <c r="F7" s="359"/>
      <c r="G7" s="375"/>
      <c r="H7" s="352"/>
      <c r="I7" s="352"/>
      <c r="J7" s="352"/>
      <c r="K7" s="352"/>
      <c r="L7" s="36" t="s">
        <v>38</v>
      </c>
      <c r="M7" s="36" t="s">
        <v>39</v>
      </c>
      <c r="N7" s="36" t="s">
        <v>111</v>
      </c>
      <c r="O7" s="352"/>
      <c r="P7" s="348"/>
      <c r="Q7" s="352"/>
      <c r="R7" s="348"/>
      <c r="S7" s="348"/>
      <c r="T7" s="348"/>
      <c r="U7" s="362"/>
      <c r="V7" s="360"/>
    </row>
    <row r="8" spans="1:22" ht="15.75">
      <c r="A8" s="376" t="s">
        <v>3</v>
      </c>
      <c r="B8" s="376"/>
      <c r="C8" s="36" t="s">
        <v>13</v>
      </c>
      <c r="D8" s="36" t="s">
        <v>14</v>
      </c>
      <c r="E8" s="36" t="s">
        <v>19</v>
      </c>
      <c r="F8" s="36" t="s">
        <v>21</v>
      </c>
      <c r="G8" s="36" t="s">
        <v>22</v>
      </c>
      <c r="H8" s="36" t="s">
        <v>23</v>
      </c>
      <c r="I8" s="36" t="s">
        <v>24</v>
      </c>
      <c r="J8" s="36" t="s">
        <v>25</v>
      </c>
      <c r="K8" s="36" t="s">
        <v>26</v>
      </c>
      <c r="L8" s="36" t="s">
        <v>28</v>
      </c>
      <c r="M8" s="36" t="s">
        <v>29</v>
      </c>
      <c r="N8" s="36" t="s">
        <v>71</v>
      </c>
      <c r="O8" s="36" t="s">
        <v>68</v>
      </c>
      <c r="P8" s="36" t="s">
        <v>72</v>
      </c>
      <c r="Q8" s="36" t="s">
        <v>73</v>
      </c>
      <c r="R8" s="36" t="s">
        <v>74</v>
      </c>
      <c r="S8" s="36" t="s">
        <v>76</v>
      </c>
      <c r="T8" s="36" t="s">
        <v>88</v>
      </c>
      <c r="U8" s="36" t="s">
        <v>90</v>
      </c>
      <c r="V8" s="36" t="s">
        <v>104</v>
      </c>
    </row>
    <row r="9" spans="1:22" ht="15.75">
      <c r="A9" s="376" t="s">
        <v>10</v>
      </c>
      <c r="B9" s="37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15.75">
      <c r="A10" s="57" t="s">
        <v>0</v>
      </c>
      <c r="B10" s="58" t="s">
        <v>27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.75">
      <c r="A11" s="33" t="s">
        <v>13</v>
      </c>
      <c r="B11" s="34" t="s">
        <v>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.75">
      <c r="A12" s="33" t="s">
        <v>14</v>
      </c>
      <c r="B12" s="34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.75">
      <c r="A13" s="33" t="s">
        <v>9</v>
      </c>
      <c r="B13" s="34" t="s">
        <v>11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5.75">
      <c r="A14" s="57" t="s">
        <v>1</v>
      </c>
      <c r="B14" s="58" t="s">
        <v>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5.75">
      <c r="A15" s="57" t="s">
        <v>13</v>
      </c>
      <c r="B15" s="58" t="s">
        <v>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15.75">
      <c r="A16" s="33" t="s">
        <v>15</v>
      </c>
      <c r="B16" s="34" t="s">
        <v>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15.75">
      <c r="A17" s="33" t="s">
        <v>16</v>
      </c>
      <c r="B17" s="34" t="s">
        <v>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15.75">
      <c r="A18" s="33" t="s">
        <v>9</v>
      </c>
      <c r="B18" s="34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5.75">
      <c r="A19" s="57" t="s">
        <v>14</v>
      </c>
      <c r="B19" s="58" t="s">
        <v>53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15.75">
      <c r="A20" s="33" t="s">
        <v>17</v>
      </c>
      <c r="B20" s="34" t="s">
        <v>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5.75">
      <c r="A21" s="33" t="s">
        <v>18</v>
      </c>
      <c r="B21" s="59" t="s">
        <v>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s="53" customFormat="1" ht="15.75">
      <c r="A22" s="33" t="s">
        <v>9</v>
      </c>
      <c r="B22" s="34" t="s">
        <v>11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51" customHeight="1">
      <c r="A23" s="366" t="s">
        <v>77</v>
      </c>
      <c r="B23" s="366"/>
      <c r="C23" s="366"/>
      <c r="D23" s="366"/>
      <c r="E23" s="366"/>
      <c r="F23" s="366"/>
      <c r="G23" s="366"/>
      <c r="H23" s="366"/>
      <c r="I23" s="366"/>
      <c r="J23" s="53"/>
      <c r="K23" s="53"/>
      <c r="L23" s="53"/>
      <c r="M23" s="53"/>
      <c r="N23" s="53"/>
      <c r="O23" s="367" t="s">
        <v>85</v>
      </c>
      <c r="P23" s="367"/>
      <c r="Q23" s="367"/>
      <c r="R23" s="367"/>
      <c r="S23" s="367"/>
      <c r="T23" s="367"/>
      <c r="U23" s="367"/>
      <c r="V23" s="367"/>
    </row>
  </sheetData>
  <sheetProtection/>
  <mergeCells count="31">
    <mergeCell ref="A1:E1"/>
    <mergeCell ref="K6:K7"/>
    <mergeCell ref="O6:O7"/>
    <mergeCell ref="K5:Q5"/>
    <mergeCell ref="E3:F3"/>
    <mergeCell ref="L6:N6"/>
    <mergeCell ref="Q1:V1"/>
    <mergeCell ref="R2:V2"/>
    <mergeCell ref="F1:P1"/>
    <mergeCell ref="U3:U7"/>
    <mergeCell ref="T4:T7"/>
    <mergeCell ref="D3:D7"/>
    <mergeCell ref="A9:B9"/>
    <mergeCell ref="V3:V7"/>
    <mergeCell ref="E4:E7"/>
    <mergeCell ref="J5:J7"/>
    <mergeCell ref="P6:P7"/>
    <mergeCell ref="R4:R7"/>
    <mergeCell ref="C3:C7"/>
    <mergeCell ref="I3:T3"/>
    <mergeCell ref="S4:S7"/>
    <mergeCell ref="J4:Q4"/>
    <mergeCell ref="A23:I23"/>
    <mergeCell ref="O23:V23"/>
    <mergeCell ref="H3:H7"/>
    <mergeCell ref="A3:B7"/>
    <mergeCell ref="G3:G7"/>
    <mergeCell ref="I4:I7"/>
    <mergeCell ref="A8:B8"/>
    <mergeCell ref="F4:F7"/>
    <mergeCell ref="Q6:Q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J59"/>
  <sheetViews>
    <sheetView view="pageBreakPreview" zoomScale="90" zoomScaleSheetLayoutView="90" zoomScalePageLayoutView="0" workbookViewId="0" topLeftCell="A40">
      <selection activeCell="P57" sqref="P57:V57"/>
    </sheetView>
  </sheetViews>
  <sheetFormatPr defaultColWidth="9.00390625" defaultRowHeight="15.75"/>
  <cols>
    <col min="1" max="1" width="5.00390625" style="4" customWidth="1"/>
    <col min="2" max="2" width="17.50390625" style="4" customWidth="1"/>
    <col min="3" max="3" width="5.625" style="4" customWidth="1"/>
    <col min="4" max="5" width="5.375" style="4" customWidth="1"/>
    <col min="6" max="6" width="5.875" style="4" customWidth="1"/>
    <col min="7" max="7" width="5.375" style="4" customWidth="1"/>
    <col min="8" max="8" width="6.125" style="4" customWidth="1"/>
    <col min="9" max="10" width="5.75390625" style="4" customWidth="1"/>
    <col min="11" max="11" width="6.375" style="4" customWidth="1"/>
    <col min="12" max="12" width="6.875" style="4" customWidth="1"/>
    <col min="13" max="13" width="6.25390625" style="4" customWidth="1"/>
    <col min="14" max="14" width="6.625" style="4" customWidth="1"/>
    <col min="15" max="15" width="5.125" style="4" customWidth="1"/>
    <col min="16" max="16" width="4.25390625" style="4" customWidth="1"/>
    <col min="17" max="17" width="6.625" style="4" customWidth="1"/>
    <col min="18" max="22" width="5.875" style="4" customWidth="1"/>
    <col min="23" max="23" width="7.125" style="4" customWidth="1"/>
    <col min="24" max="26" width="5.00390625" style="139" customWidth="1"/>
    <col min="27" max="27" width="8.375" style="139" customWidth="1"/>
    <col min="28" max="28" width="5.00390625" style="139" customWidth="1"/>
    <col min="29" max="33" width="9.00390625" style="133" customWidth="1"/>
    <col min="34" max="16384" width="9.00390625" style="4" customWidth="1"/>
  </cols>
  <sheetData>
    <row r="1" spans="1:31" ht="67.5" customHeight="1">
      <c r="A1" s="296" t="s">
        <v>194</v>
      </c>
      <c r="B1" s="296"/>
      <c r="C1" s="296"/>
      <c r="D1" s="296"/>
      <c r="E1" s="296"/>
      <c r="F1" s="315" t="s">
        <v>322</v>
      </c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6" t="str">
        <f>'[1]TT'!C2</f>
        <v>Đơn vị  báo cáo: 
Cục THADS tỉnh Đồng Tháp
Đơn vị nhận báo cáo:
Tổng Cục THADS</v>
      </c>
      <c r="S1" s="316"/>
      <c r="T1" s="316"/>
      <c r="U1" s="316"/>
      <c r="V1" s="316"/>
      <c r="W1" s="316"/>
      <c r="X1" s="388"/>
      <c r="Y1" s="389"/>
      <c r="Z1" s="389"/>
      <c r="AA1" s="389"/>
      <c r="AB1" s="389"/>
      <c r="AC1" s="389"/>
      <c r="AD1" s="389"/>
      <c r="AE1" s="210"/>
    </row>
    <row r="2" spans="1:31" ht="15" customHeight="1">
      <c r="A2" s="71"/>
      <c r="B2" s="71"/>
      <c r="C2" s="71"/>
      <c r="D2" s="71"/>
      <c r="E2" s="72"/>
      <c r="F2" s="72"/>
      <c r="G2" s="154"/>
      <c r="H2" s="154"/>
      <c r="I2" s="154"/>
      <c r="J2" s="154"/>
      <c r="K2" s="154"/>
      <c r="L2" s="155"/>
      <c r="M2" s="155"/>
      <c r="N2" s="156"/>
      <c r="O2" s="154"/>
      <c r="P2" s="154"/>
      <c r="Q2" s="72"/>
      <c r="R2" s="396" t="s">
        <v>128</v>
      </c>
      <c r="S2" s="396"/>
      <c r="T2" s="396"/>
      <c r="U2" s="396"/>
      <c r="V2" s="396"/>
      <c r="W2" s="396"/>
      <c r="X2" s="388"/>
      <c r="Y2" s="389"/>
      <c r="Z2" s="389"/>
      <c r="AA2" s="389"/>
      <c r="AB2" s="389"/>
      <c r="AC2" s="389"/>
      <c r="AD2" s="389"/>
      <c r="AE2" s="210"/>
    </row>
    <row r="3" spans="1:31" ht="27.75" customHeight="1">
      <c r="A3" s="383" t="s">
        <v>92</v>
      </c>
      <c r="B3" s="379" t="s">
        <v>20</v>
      </c>
      <c r="C3" s="383" t="s">
        <v>129</v>
      </c>
      <c r="D3" s="383" t="s">
        <v>130</v>
      </c>
      <c r="E3" s="385" t="s">
        <v>190</v>
      </c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7"/>
      <c r="R3" s="382" t="s">
        <v>131</v>
      </c>
      <c r="S3" s="382"/>
      <c r="T3" s="382"/>
      <c r="U3" s="382"/>
      <c r="V3" s="382"/>
      <c r="W3" s="382"/>
      <c r="X3" s="209"/>
      <c r="Y3" s="210"/>
      <c r="Z3" s="210"/>
      <c r="AA3" s="210"/>
      <c r="AB3" s="210"/>
      <c r="AC3" s="210"/>
      <c r="AD3" s="210"/>
      <c r="AE3" s="210"/>
    </row>
    <row r="4" spans="1:31" ht="22.5" customHeight="1">
      <c r="A4" s="384"/>
      <c r="B4" s="380"/>
      <c r="C4" s="384"/>
      <c r="D4" s="384"/>
      <c r="E4" s="382" t="s">
        <v>132</v>
      </c>
      <c r="F4" s="382"/>
      <c r="G4" s="382"/>
      <c r="H4" s="385" t="s">
        <v>133</v>
      </c>
      <c r="I4" s="386"/>
      <c r="J4" s="386"/>
      <c r="K4" s="386"/>
      <c r="L4" s="386"/>
      <c r="M4" s="386"/>
      <c r="N4" s="386"/>
      <c r="O4" s="386"/>
      <c r="P4" s="386"/>
      <c r="Q4" s="387"/>
      <c r="R4" s="382" t="s">
        <v>10</v>
      </c>
      <c r="S4" s="382" t="s">
        <v>4</v>
      </c>
      <c r="T4" s="382"/>
      <c r="U4" s="382"/>
      <c r="V4" s="382"/>
      <c r="W4" s="382"/>
      <c r="X4" s="209"/>
      <c r="Y4" s="210"/>
      <c r="Z4" s="210"/>
      <c r="AA4" s="210"/>
      <c r="AB4" s="210"/>
      <c r="AC4" s="210"/>
      <c r="AD4" s="210"/>
      <c r="AE4" s="210"/>
    </row>
    <row r="5" spans="1:26" ht="19.5" customHeight="1">
      <c r="A5" s="384"/>
      <c r="B5" s="380"/>
      <c r="C5" s="384"/>
      <c r="D5" s="384"/>
      <c r="E5" s="382"/>
      <c r="F5" s="382"/>
      <c r="G5" s="382"/>
      <c r="H5" s="392" t="s">
        <v>178</v>
      </c>
      <c r="I5" s="394" t="s">
        <v>4</v>
      </c>
      <c r="J5" s="395"/>
      <c r="K5" s="395"/>
      <c r="L5" s="395"/>
      <c r="M5" s="395"/>
      <c r="N5" s="395"/>
      <c r="O5" s="395"/>
      <c r="P5" s="379"/>
      <c r="Q5" s="383" t="s">
        <v>134</v>
      </c>
      <c r="R5" s="382"/>
      <c r="S5" s="382" t="s">
        <v>189</v>
      </c>
      <c r="T5" s="382" t="s">
        <v>135</v>
      </c>
      <c r="U5" s="382" t="s">
        <v>136</v>
      </c>
      <c r="V5" s="382" t="s">
        <v>137</v>
      </c>
      <c r="W5" s="382" t="s">
        <v>138</v>
      </c>
      <c r="X5" s="140"/>
      <c r="Y5" s="140"/>
      <c r="Z5" s="140"/>
    </row>
    <row r="6" spans="1:28" ht="29.25" customHeight="1">
      <c r="A6" s="384"/>
      <c r="B6" s="380"/>
      <c r="C6" s="384"/>
      <c r="D6" s="384"/>
      <c r="E6" s="382" t="s">
        <v>10</v>
      </c>
      <c r="F6" s="382" t="s">
        <v>4</v>
      </c>
      <c r="G6" s="382"/>
      <c r="H6" s="393"/>
      <c r="I6" s="382" t="s">
        <v>139</v>
      </c>
      <c r="J6" s="382"/>
      <c r="K6" s="382"/>
      <c r="L6" s="382" t="s">
        <v>140</v>
      </c>
      <c r="M6" s="382"/>
      <c r="N6" s="382"/>
      <c r="O6" s="382" t="s">
        <v>141</v>
      </c>
      <c r="P6" s="382" t="s">
        <v>142</v>
      </c>
      <c r="Q6" s="384"/>
      <c r="R6" s="382"/>
      <c r="S6" s="390"/>
      <c r="T6" s="382"/>
      <c r="U6" s="382"/>
      <c r="V6" s="382"/>
      <c r="W6" s="382"/>
      <c r="X6" s="140"/>
      <c r="Y6" s="140"/>
      <c r="Z6" s="140"/>
      <c r="AB6" s="141"/>
    </row>
    <row r="7" spans="1:32" ht="84" customHeight="1">
      <c r="A7" s="407"/>
      <c r="B7" s="381"/>
      <c r="C7" s="384"/>
      <c r="D7" s="384"/>
      <c r="E7" s="383"/>
      <c r="F7" s="104" t="s">
        <v>143</v>
      </c>
      <c r="G7" s="104" t="s">
        <v>144</v>
      </c>
      <c r="H7" s="393"/>
      <c r="I7" s="104" t="s">
        <v>145</v>
      </c>
      <c r="J7" s="104" t="s">
        <v>146</v>
      </c>
      <c r="K7" s="104" t="s">
        <v>147</v>
      </c>
      <c r="L7" s="104" t="s">
        <v>148</v>
      </c>
      <c r="M7" s="104" t="s">
        <v>149</v>
      </c>
      <c r="N7" s="104" t="s">
        <v>150</v>
      </c>
      <c r="O7" s="383"/>
      <c r="P7" s="383"/>
      <c r="Q7" s="384"/>
      <c r="R7" s="383"/>
      <c r="S7" s="391"/>
      <c r="T7" s="383"/>
      <c r="U7" s="383"/>
      <c r="V7" s="383"/>
      <c r="W7" s="383"/>
      <c r="X7" s="140"/>
      <c r="Y7" s="140"/>
      <c r="Z7" s="140"/>
      <c r="AB7" s="141"/>
      <c r="AC7" s="204"/>
      <c r="AD7" s="204"/>
      <c r="AE7" s="204"/>
      <c r="AF7" s="204"/>
    </row>
    <row r="8" spans="1:36" ht="19.5" customHeight="1">
      <c r="A8" s="157"/>
      <c r="B8" s="158" t="s">
        <v>151</v>
      </c>
      <c r="C8" s="159">
        <v>1</v>
      </c>
      <c r="D8" s="160">
        <v>2</v>
      </c>
      <c r="E8" s="159">
        <v>3</v>
      </c>
      <c r="F8" s="160">
        <v>4</v>
      </c>
      <c r="G8" s="159">
        <v>5</v>
      </c>
      <c r="H8" s="160">
        <v>6</v>
      </c>
      <c r="I8" s="159">
        <v>7</v>
      </c>
      <c r="J8" s="160">
        <v>8</v>
      </c>
      <c r="K8" s="159">
        <v>9</v>
      </c>
      <c r="L8" s="160">
        <v>10</v>
      </c>
      <c r="M8" s="159">
        <v>11</v>
      </c>
      <c r="N8" s="160">
        <v>12</v>
      </c>
      <c r="O8" s="159">
        <v>13</v>
      </c>
      <c r="P8" s="160">
        <v>14</v>
      </c>
      <c r="Q8" s="159">
        <v>15</v>
      </c>
      <c r="R8" s="160">
        <v>16</v>
      </c>
      <c r="S8" s="159">
        <v>17</v>
      </c>
      <c r="T8" s="160">
        <v>18</v>
      </c>
      <c r="U8" s="159">
        <v>19</v>
      </c>
      <c r="V8" s="160">
        <v>20</v>
      </c>
      <c r="W8" s="159">
        <v>21</v>
      </c>
      <c r="X8" s="161"/>
      <c r="Y8" s="161"/>
      <c r="Z8" s="161"/>
      <c r="AA8" s="162"/>
      <c r="AB8" s="141"/>
      <c r="AC8" s="164"/>
      <c r="AD8" s="164"/>
      <c r="AE8" s="164"/>
      <c r="AF8" s="164"/>
      <c r="AG8" s="163"/>
      <c r="AH8" s="5"/>
      <c r="AI8" s="5"/>
      <c r="AJ8" s="5"/>
    </row>
    <row r="9" spans="1:36" s="172" customFormat="1" ht="17.25" customHeight="1">
      <c r="A9" s="405" t="s">
        <v>152</v>
      </c>
      <c r="B9" s="406"/>
      <c r="C9" s="165">
        <v>26</v>
      </c>
      <c r="D9" s="165">
        <v>3</v>
      </c>
      <c r="E9" s="165">
        <v>23</v>
      </c>
      <c r="F9" s="165"/>
      <c r="G9" s="165">
        <v>23</v>
      </c>
      <c r="H9" s="165">
        <v>23</v>
      </c>
      <c r="I9" s="165">
        <v>5</v>
      </c>
      <c r="J9" s="165"/>
      <c r="K9" s="165"/>
      <c r="L9" s="165">
        <v>2</v>
      </c>
      <c r="M9" s="165"/>
      <c r="N9" s="165">
        <v>4</v>
      </c>
      <c r="O9" s="165">
        <v>2</v>
      </c>
      <c r="P9" s="165">
        <v>10</v>
      </c>
      <c r="Q9" s="165"/>
      <c r="R9" s="165">
        <v>23</v>
      </c>
      <c r="S9" s="165">
        <v>5</v>
      </c>
      <c r="T9" s="165">
        <v>1</v>
      </c>
      <c r="U9" s="165"/>
      <c r="V9" s="165">
        <v>17</v>
      </c>
      <c r="W9" s="165"/>
      <c r="X9" s="166"/>
      <c r="Y9" s="166"/>
      <c r="Z9" s="166"/>
      <c r="AA9" s="167"/>
      <c r="AB9" s="168"/>
      <c r="AC9" s="225"/>
      <c r="AD9" s="226"/>
      <c r="AE9" s="169"/>
      <c r="AF9" s="169"/>
      <c r="AG9" s="170"/>
      <c r="AH9" s="171"/>
      <c r="AI9" s="171"/>
      <c r="AJ9" s="171"/>
    </row>
    <row r="10" spans="1:36" s="172" customFormat="1" ht="17.25" customHeight="1">
      <c r="A10" s="403" t="s">
        <v>153</v>
      </c>
      <c r="B10" s="40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6"/>
      <c r="Z10" s="166"/>
      <c r="AA10" s="167"/>
      <c r="AB10" s="168"/>
      <c r="AC10" s="225"/>
      <c r="AD10" s="226"/>
      <c r="AE10" s="169"/>
      <c r="AF10" s="169"/>
      <c r="AG10" s="170"/>
      <c r="AH10" s="171"/>
      <c r="AI10" s="171"/>
      <c r="AJ10" s="171"/>
    </row>
    <row r="11" spans="1:36" s="79" customFormat="1" ht="17.25" customHeight="1">
      <c r="A11" s="227" t="s">
        <v>0</v>
      </c>
      <c r="B11" s="228" t="s">
        <v>154</v>
      </c>
      <c r="C11" s="165">
        <v>5</v>
      </c>
      <c r="D11" s="165"/>
      <c r="E11" s="165">
        <v>5</v>
      </c>
      <c r="F11" s="165"/>
      <c r="G11" s="165">
        <v>5</v>
      </c>
      <c r="H11" s="165">
        <v>5</v>
      </c>
      <c r="I11" s="165">
        <v>5</v>
      </c>
      <c r="J11" s="165"/>
      <c r="K11" s="165"/>
      <c r="L11" s="165"/>
      <c r="M11" s="165"/>
      <c r="N11" s="165"/>
      <c r="O11" s="165"/>
      <c r="P11" s="165"/>
      <c r="Q11" s="165"/>
      <c r="R11" s="165">
        <v>5</v>
      </c>
      <c r="S11" s="165"/>
      <c r="T11" s="165"/>
      <c r="U11" s="165"/>
      <c r="V11" s="165">
        <v>5</v>
      </c>
      <c r="W11" s="165"/>
      <c r="X11" s="166"/>
      <c r="Y11" s="166"/>
      <c r="Z11" s="166"/>
      <c r="AA11" s="167"/>
      <c r="AB11" s="168"/>
      <c r="AC11" s="225"/>
      <c r="AD11" s="225"/>
      <c r="AE11" s="229"/>
      <c r="AF11" s="229"/>
      <c r="AG11" s="179"/>
      <c r="AH11" s="80"/>
      <c r="AI11" s="80"/>
      <c r="AJ11" s="80"/>
    </row>
    <row r="12" spans="1:36" s="79" customFormat="1" ht="17.25" customHeight="1">
      <c r="A12" s="173" t="s">
        <v>13</v>
      </c>
      <c r="B12" s="174" t="s">
        <v>155</v>
      </c>
      <c r="C12" s="175">
        <v>5</v>
      </c>
      <c r="D12" s="175"/>
      <c r="E12" s="165">
        <v>5</v>
      </c>
      <c r="F12" s="175"/>
      <c r="G12" s="176">
        <v>5</v>
      </c>
      <c r="H12" s="165">
        <v>5</v>
      </c>
      <c r="I12" s="175">
        <v>5</v>
      </c>
      <c r="J12" s="175"/>
      <c r="K12" s="175"/>
      <c r="L12" s="177"/>
      <c r="M12" s="177"/>
      <c r="N12" s="175"/>
      <c r="O12" s="177"/>
      <c r="P12" s="177"/>
      <c r="Q12" s="178"/>
      <c r="R12" s="175">
        <v>5</v>
      </c>
      <c r="S12" s="177"/>
      <c r="T12" s="177"/>
      <c r="U12" s="177"/>
      <c r="V12" s="177">
        <v>5</v>
      </c>
      <c r="W12" s="177"/>
      <c r="X12" s="166"/>
      <c r="Y12" s="166"/>
      <c r="Z12" s="166"/>
      <c r="AA12" s="167"/>
      <c r="AB12" s="168"/>
      <c r="AC12" s="179"/>
      <c r="AD12" s="179"/>
      <c r="AE12" s="179"/>
      <c r="AF12" s="179"/>
      <c r="AG12" s="179"/>
      <c r="AH12" s="80"/>
      <c r="AI12" s="80"/>
      <c r="AJ12" s="80"/>
    </row>
    <row r="13" spans="1:36" s="79" customFormat="1" ht="17.25" customHeight="1">
      <c r="A13" s="173" t="s">
        <v>14</v>
      </c>
      <c r="B13" s="174" t="s">
        <v>156</v>
      </c>
      <c r="C13" s="175"/>
      <c r="D13" s="175"/>
      <c r="E13" s="165"/>
      <c r="F13" s="175"/>
      <c r="G13" s="176"/>
      <c r="H13" s="165"/>
      <c r="I13" s="175"/>
      <c r="J13" s="175"/>
      <c r="K13" s="175"/>
      <c r="L13" s="177"/>
      <c r="M13" s="177"/>
      <c r="N13" s="175"/>
      <c r="O13" s="177"/>
      <c r="P13" s="177"/>
      <c r="Q13" s="178"/>
      <c r="R13" s="175"/>
      <c r="S13" s="177"/>
      <c r="T13" s="177"/>
      <c r="U13" s="177"/>
      <c r="V13" s="177"/>
      <c r="W13" s="177"/>
      <c r="X13" s="166"/>
      <c r="Y13" s="166"/>
      <c r="Z13" s="166"/>
      <c r="AA13" s="167"/>
      <c r="AB13" s="168"/>
      <c r="AC13" s="179"/>
      <c r="AD13" s="179"/>
      <c r="AE13" s="179"/>
      <c r="AF13" s="179"/>
      <c r="AG13" s="179"/>
      <c r="AH13" s="80"/>
      <c r="AI13" s="80"/>
      <c r="AJ13" s="80"/>
    </row>
    <row r="14" spans="1:36" s="79" customFormat="1" ht="17.25" customHeight="1">
      <c r="A14" s="173" t="s">
        <v>1</v>
      </c>
      <c r="B14" s="228" t="s">
        <v>8</v>
      </c>
      <c r="C14" s="181">
        <v>21</v>
      </c>
      <c r="D14" s="181">
        <v>3</v>
      </c>
      <c r="E14" s="165">
        <v>18</v>
      </c>
      <c r="F14" s="181"/>
      <c r="G14" s="182">
        <v>18</v>
      </c>
      <c r="H14" s="165">
        <v>18</v>
      </c>
      <c r="I14" s="181"/>
      <c r="J14" s="181"/>
      <c r="K14" s="181"/>
      <c r="L14" s="182">
        <v>2</v>
      </c>
      <c r="M14" s="182"/>
      <c r="N14" s="181">
        <v>4</v>
      </c>
      <c r="O14" s="182">
        <v>2</v>
      </c>
      <c r="P14" s="182">
        <v>10</v>
      </c>
      <c r="Q14" s="178"/>
      <c r="R14" s="175">
        <v>18</v>
      </c>
      <c r="S14" s="182">
        <v>5</v>
      </c>
      <c r="T14" s="182">
        <v>1</v>
      </c>
      <c r="U14" s="182"/>
      <c r="V14" s="182">
        <v>12</v>
      </c>
      <c r="W14" s="182"/>
      <c r="X14" s="166"/>
      <c r="Y14" s="166"/>
      <c r="Z14" s="166"/>
      <c r="AA14" s="167"/>
      <c r="AB14" s="168"/>
      <c r="AC14" s="179"/>
      <c r="AD14" s="179"/>
      <c r="AE14" s="179"/>
      <c r="AF14" s="179"/>
      <c r="AG14" s="179"/>
      <c r="AH14" s="80"/>
      <c r="AI14" s="80"/>
      <c r="AJ14" s="80"/>
    </row>
    <row r="15" spans="1:36" s="79" customFormat="1" ht="17.25" customHeight="1">
      <c r="A15" s="173" t="s">
        <v>13</v>
      </c>
      <c r="B15" s="228" t="s">
        <v>198</v>
      </c>
      <c r="C15" s="165">
        <v>1</v>
      </c>
      <c r="D15" s="165"/>
      <c r="E15" s="165">
        <v>1</v>
      </c>
      <c r="F15" s="165"/>
      <c r="G15" s="165">
        <v>1</v>
      </c>
      <c r="H15" s="165">
        <v>1</v>
      </c>
      <c r="I15" s="165"/>
      <c r="J15" s="165"/>
      <c r="K15" s="165"/>
      <c r="L15" s="165"/>
      <c r="M15" s="165"/>
      <c r="N15" s="165"/>
      <c r="O15" s="165"/>
      <c r="P15" s="165">
        <v>1</v>
      </c>
      <c r="Q15" s="165"/>
      <c r="R15" s="165">
        <v>1</v>
      </c>
      <c r="S15" s="165"/>
      <c r="T15" s="165"/>
      <c r="U15" s="165"/>
      <c r="V15" s="165">
        <v>1</v>
      </c>
      <c r="W15" s="165"/>
      <c r="X15" s="166"/>
      <c r="Y15" s="166"/>
      <c r="Z15" s="166"/>
      <c r="AA15" s="167"/>
      <c r="AB15" s="168"/>
      <c r="AC15" s="179"/>
      <c r="AD15" s="179"/>
      <c r="AE15" s="179"/>
      <c r="AF15" s="179"/>
      <c r="AG15" s="179"/>
      <c r="AH15" s="80"/>
      <c r="AI15" s="80"/>
      <c r="AJ15" s="80"/>
    </row>
    <row r="16" spans="1:36" s="79" customFormat="1" ht="17.25" customHeight="1">
      <c r="A16" s="180" t="s">
        <v>15</v>
      </c>
      <c r="B16" s="174" t="s">
        <v>155</v>
      </c>
      <c r="C16" s="181">
        <v>1</v>
      </c>
      <c r="D16" s="181"/>
      <c r="E16" s="165">
        <v>1</v>
      </c>
      <c r="F16" s="181"/>
      <c r="G16" s="182">
        <v>1</v>
      </c>
      <c r="H16" s="165">
        <v>1</v>
      </c>
      <c r="I16" s="181"/>
      <c r="J16" s="181"/>
      <c r="K16" s="181"/>
      <c r="L16" s="182"/>
      <c r="M16" s="182"/>
      <c r="N16" s="181"/>
      <c r="O16" s="182"/>
      <c r="P16" s="175">
        <v>1</v>
      </c>
      <c r="Q16" s="178"/>
      <c r="R16" s="175">
        <v>1</v>
      </c>
      <c r="S16" s="182"/>
      <c r="T16" s="182"/>
      <c r="U16" s="182"/>
      <c r="V16" s="175">
        <v>1</v>
      </c>
      <c r="W16" s="182"/>
      <c r="X16" s="166"/>
      <c r="Y16" s="166"/>
      <c r="Z16" s="166"/>
      <c r="AA16" s="167"/>
      <c r="AB16" s="168"/>
      <c r="AC16" s="179"/>
      <c r="AD16" s="179"/>
      <c r="AE16" s="179"/>
      <c r="AF16" s="179"/>
      <c r="AG16" s="179"/>
      <c r="AH16" s="80"/>
      <c r="AI16" s="80"/>
      <c r="AJ16" s="80"/>
    </row>
    <row r="17" spans="1:36" s="78" customFormat="1" ht="17.25" customHeight="1">
      <c r="A17" s="180" t="s">
        <v>16</v>
      </c>
      <c r="B17" s="174" t="s">
        <v>156</v>
      </c>
      <c r="C17" s="181"/>
      <c r="D17" s="181"/>
      <c r="E17" s="165"/>
      <c r="F17" s="181"/>
      <c r="G17" s="182"/>
      <c r="H17" s="165"/>
      <c r="I17" s="181"/>
      <c r="J17" s="181"/>
      <c r="K17" s="181"/>
      <c r="L17" s="182"/>
      <c r="M17" s="182"/>
      <c r="N17" s="181"/>
      <c r="O17" s="182"/>
      <c r="P17" s="182"/>
      <c r="Q17" s="178"/>
      <c r="R17" s="175"/>
      <c r="S17" s="182"/>
      <c r="T17" s="182"/>
      <c r="U17" s="182"/>
      <c r="V17" s="182"/>
      <c r="W17" s="182"/>
      <c r="X17" s="166"/>
      <c r="Y17" s="166"/>
      <c r="Z17" s="166"/>
      <c r="AA17" s="167"/>
      <c r="AB17" s="168"/>
      <c r="AC17" s="183"/>
      <c r="AD17" s="183"/>
      <c r="AE17" s="183"/>
      <c r="AF17" s="183"/>
      <c r="AG17" s="183"/>
      <c r="AH17" s="184"/>
      <c r="AI17" s="184"/>
      <c r="AJ17" s="184"/>
    </row>
    <row r="18" spans="1:36" s="79" customFormat="1" ht="17.25" customHeight="1">
      <c r="A18" s="227" t="s">
        <v>14</v>
      </c>
      <c r="B18" s="228" t="s">
        <v>311</v>
      </c>
      <c r="C18" s="165">
        <v>5</v>
      </c>
      <c r="D18" s="165">
        <v>3</v>
      </c>
      <c r="E18" s="165">
        <v>2</v>
      </c>
      <c r="F18" s="165"/>
      <c r="G18" s="165">
        <v>2</v>
      </c>
      <c r="H18" s="165">
        <v>2</v>
      </c>
      <c r="I18" s="165"/>
      <c r="J18" s="165"/>
      <c r="K18" s="165"/>
      <c r="L18" s="165"/>
      <c r="M18" s="165"/>
      <c r="N18" s="165"/>
      <c r="O18" s="165"/>
      <c r="P18" s="165">
        <v>2</v>
      </c>
      <c r="Q18" s="165"/>
      <c r="R18" s="165">
        <v>2</v>
      </c>
      <c r="S18" s="165">
        <v>2</v>
      </c>
      <c r="T18" s="165"/>
      <c r="U18" s="165"/>
      <c r="V18" s="165"/>
      <c r="W18" s="165"/>
      <c r="X18" s="166"/>
      <c r="Y18" s="166"/>
      <c r="Z18" s="166"/>
      <c r="AA18" s="167"/>
      <c r="AB18" s="168"/>
      <c r="AC18" s="179"/>
      <c r="AD18" s="179"/>
      <c r="AE18" s="179"/>
      <c r="AF18" s="179"/>
      <c r="AG18" s="179"/>
      <c r="AH18" s="80"/>
      <c r="AI18" s="80"/>
      <c r="AJ18" s="80"/>
    </row>
    <row r="19" spans="1:36" s="79" customFormat="1" ht="17.25" customHeight="1">
      <c r="A19" s="185" t="s">
        <v>17</v>
      </c>
      <c r="B19" s="174" t="s">
        <v>155</v>
      </c>
      <c r="C19" s="181">
        <v>5</v>
      </c>
      <c r="D19" s="181">
        <v>3</v>
      </c>
      <c r="E19" s="165">
        <v>2</v>
      </c>
      <c r="F19" s="181"/>
      <c r="G19" s="182">
        <v>2</v>
      </c>
      <c r="H19" s="165">
        <v>2</v>
      </c>
      <c r="I19" s="181"/>
      <c r="J19" s="181"/>
      <c r="K19" s="181"/>
      <c r="L19" s="182"/>
      <c r="M19" s="182"/>
      <c r="N19" s="181"/>
      <c r="O19" s="182"/>
      <c r="P19" s="182">
        <v>2</v>
      </c>
      <c r="Q19" s="178"/>
      <c r="R19" s="181">
        <v>2</v>
      </c>
      <c r="S19" s="182">
        <v>2</v>
      </c>
      <c r="T19" s="182"/>
      <c r="U19" s="182"/>
      <c r="V19" s="182"/>
      <c r="W19" s="182"/>
      <c r="X19" s="166"/>
      <c r="Y19" s="166"/>
      <c r="Z19" s="166"/>
      <c r="AA19" s="167"/>
      <c r="AB19" s="168"/>
      <c r="AC19" s="179"/>
      <c r="AD19" s="179"/>
      <c r="AE19" s="179"/>
      <c r="AF19" s="179"/>
      <c r="AG19" s="179"/>
      <c r="AH19" s="80"/>
      <c r="AI19" s="80"/>
      <c r="AJ19" s="80"/>
    </row>
    <row r="20" spans="1:33" s="78" customFormat="1" ht="17.25" customHeight="1">
      <c r="A20" s="185" t="s">
        <v>18</v>
      </c>
      <c r="B20" s="174" t="s">
        <v>156</v>
      </c>
      <c r="C20" s="181"/>
      <c r="D20" s="181"/>
      <c r="E20" s="165"/>
      <c r="F20" s="181"/>
      <c r="G20" s="182"/>
      <c r="H20" s="165"/>
      <c r="I20" s="181"/>
      <c r="J20" s="181"/>
      <c r="K20" s="181"/>
      <c r="L20" s="182"/>
      <c r="M20" s="182"/>
      <c r="N20" s="181"/>
      <c r="O20" s="182"/>
      <c r="P20" s="182"/>
      <c r="Q20" s="178"/>
      <c r="R20" s="181"/>
      <c r="S20" s="182"/>
      <c r="T20" s="182"/>
      <c r="U20" s="182"/>
      <c r="V20" s="182"/>
      <c r="W20" s="182"/>
      <c r="X20" s="166"/>
      <c r="Y20" s="166"/>
      <c r="Z20" s="166"/>
      <c r="AA20" s="167"/>
      <c r="AB20" s="168"/>
      <c r="AC20" s="186"/>
      <c r="AD20" s="186"/>
      <c r="AE20" s="186"/>
      <c r="AF20" s="186"/>
      <c r="AG20" s="186"/>
    </row>
    <row r="21" spans="1:36" s="79" customFormat="1" ht="17.25" customHeight="1">
      <c r="A21" s="173" t="s">
        <v>19</v>
      </c>
      <c r="B21" s="228" t="s">
        <v>200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166"/>
      <c r="Z21" s="166"/>
      <c r="AA21" s="167"/>
      <c r="AB21" s="168"/>
      <c r="AC21" s="179"/>
      <c r="AD21" s="179"/>
      <c r="AE21" s="179"/>
      <c r="AF21" s="179"/>
      <c r="AG21" s="179"/>
      <c r="AH21" s="80"/>
      <c r="AI21" s="80"/>
      <c r="AJ21" s="80"/>
    </row>
    <row r="22" spans="1:36" s="79" customFormat="1" ht="17.25" customHeight="1">
      <c r="A22" s="173" t="s">
        <v>42</v>
      </c>
      <c r="B22" s="174" t="s">
        <v>155</v>
      </c>
      <c r="C22" s="181"/>
      <c r="D22" s="181"/>
      <c r="E22" s="165"/>
      <c r="F22" s="181"/>
      <c r="G22" s="182"/>
      <c r="H22" s="165"/>
      <c r="I22" s="181"/>
      <c r="J22" s="181"/>
      <c r="K22" s="181"/>
      <c r="L22" s="182"/>
      <c r="M22" s="182"/>
      <c r="N22" s="181"/>
      <c r="O22" s="182"/>
      <c r="P22" s="182"/>
      <c r="Q22" s="178"/>
      <c r="R22" s="181"/>
      <c r="S22" s="182"/>
      <c r="T22" s="182"/>
      <c r="U22" s="182"/>
      <c r="V22" s="182"/>
      <c r="W22" s="182"/>
      <c r="X22" s="166"/>
      <c r="Y22" s="166"/>
      <c r="Z22" s="166"/>
      <c r="AA22" s="167"/>
      <c r="AB22" s="168"/>
      <c r="AC22" s="205"/>
      <c r="AD22" s="179"/>
      <c r="AE22" s="179"/>
      <c r="AF22" s="179"/>
      <c r="AG22" s="179"/>
      <c r="AH22" s="80"/>
      <c r="AI22" s="80"/>
      <c r="AJ22" s="80"/>
    </row>
    <row r="23" spans="1:36" s="78" customFormat="1" ht="17.25" customHeight="1">
      <c r="A23" s="173" t="s">
        <v>43</v>
      </c>
      <c r="B23" s="174" t="s">
        <v>156</v>
      </c>
      <c r="C23" s="181"/>
      <c r="D23" s="181"/>
      <c r="E23" s="165"/>
      <c r="F23" s="181"/>
      <c r="G23" s="182"/>
      <c r="H23" s="165"/>
      <c r="I23" s="181"/>
      <c r="J23" s="181"/>
      <c r="K23" s="181"/>
      <c r="L23" s="182"/>
      <c r="M23" s="182"/>
      <c r="N23" s="181"/>
      <c r="O23" s="182"/>
      <c r="P23" s="182"/>
      <c r="Q23" s="178"/>
      <c r="R23" s="181"/>
      <c r="S23" s="182"/>
      <c r="T23" s="182"/>
      <c r="U23" s="182"/>
      <c r="V23" s="182"/>
      <c r="W23" s="182"/>
      <c r="X23" s="166"/>
      <c r="Y23" s="166"/>
      <c r="Z23" s="166"/>
      <c r="AA23" s="167"/>
      <c r="AB23" s="168"/>
      <c r="AC23" s="183"/>
      <c r="AD23" s="183"/>
      <c r="AE23" s="183"/>
      <c r="AF23" s="183"/>
      <c r="AG23" s="183"/>
      <c r="AH23" s="184"/>
      <c r="AI23" s="184"/>
      <c r="AJ23" s="184"/>
    </row>
    <row r="24" spans="1:36" s="79" customFormat="1" ht="17.25" customHeight="1">
      <c r="A24" s="227" t="s">
        <v>21</v>
      </c>
      <c r="B24" s="228" t="s">
        <v>202</v>
      </c>
      <c r="C24" s="165">
        <v>4</v>
      </c>
      <c r="D24" s="165"/>
      <c r="E24" s="165">
        <v>4</v>
      </c>
      <c r="F24" s="165"/>
      <c r="G24" s="165">
        <v>4</v>
      </c>
      <c r="H24" s="165">
        <v>4</v>
      </c>
      <c r="I24" s="165"/>
      <c r="J24" s="165"/>
      <c r="K24" s="165"/>
      <c r="L24" s="165"/>
      <c r="M24" s="165"/>
      <c r="N24" s="165">
        <v>3</v>
      </c>
      <c r="O24" s="165"/>
      <c r="P24" s="165">
        <v>1</v>
      </c>
      <c r="Q24" s="165"/>
      <c r="R24" s="165">
        <v>4</v>
      </c>
      <c r="S24" s="165"/>
      <c r="T24" s="165"/>
      <c r="U24" s="165"/>
      <c r="V24" s="165">
        <v>4</v>
      </c>
      <c r="W24" s="165"/>
      <c r="X24" s="166"/>
      <c r="Y24" s="166"/>
      <c r="Z24" s="166"/>
      <c r="AA24" s="167"/>
      <c r="AB24" s="168"/>
      <c r="AC24" s="179"/>
      <c r="AD24" s="179"/>
      <c r="AE24" s="179"/>
      <c r="AF24" s="179"/>
      <c r="AG24" s="179"/>
      <c r="AH24" s="80"/>
      <c r="AI24" s="80"/>
      <c r="AJ24" s="80"/>
    </row>
    <row r="25" spans="1:36" s="79" customFormat="1" ht="17.25" customHeight="1">
      <c r="A25" s="185" t="s">
        <v>44</v>
      </c>
      <c r="B25" s="174" t="s">
        <v>155</v>
      </c>
      <c r="C25" s="181">
        <v>4</v>
      </c>
      <c r="D25" s="181"/>
      <c r="E25" s="165">
        <v>4</v>
      </c>
      <c r="F25" s="181"/>
      <c r="G25" s="182">
        <v>4</v>
      </c>
      <c r="H25" s="165">
        <v>4</v>
      </c>
      <c r="I25" s="181"/>
      <c r="J25" s="181"/>
      <c r="K25" s="181"/>
      <c r="L25" s="182"/>
      <c r="M25" s="182"/>
      <c r="N25" s="181">
        <v>3</v>
      </c>
      <c r="O25" s="182"/>
      <c r="P25" s="182">
        <v>1</v>
      </c>
      <c r="Q25" s="178"/>
      <c r="R25" s="181">
        <v>4</v>
      </c>
      <c r="S25" s="182"/>
      <c r="T25" s="182"/>
      <c r="U25" s="182"/>
      <c r="V25" s="182">
        <v>4</v>
      </c>
      <c r="W25" s="182"/>
      <c r="X25" s="166"/>
      <c r="Y25" s="166"/>
      <c r="Z25" s="166"/>
      <c r="AA25" s="167"/>
      <c r="AB25" s="168"/>
      <c r="AC25" s="179"/>
      <c r="AD25" s="179"/>
      <c r="AE25" s="179"/>
      <c r="AF25" s="179"/>
      <c r="AG25" s="179"/>
      <c r="AH25" s="80"/>
      <c r="AI25" s="80"/>
      <c r="AJ25" s="80"/>
    </row>
    <row r="26" spans="1:33" s="78" customFormat="1" ht="17.25" customHeight="1">
      <c r="A26" s="185" t="s">
        <v>45</v>
      </c>
      <c r="B26" s="174" t="s">
        <v>156</v>
      </c>
      <c r="C26" s="181"/>
      <c r="D26" s="181"/>
      <c r="E26" s="165"/>
      <c r="F26" s="181"/>
      <c r="G26" s="182"/>
      <c r="H26" s="165"/>
      <c r="I26" s="181"/>
      <c r="J26" s="181"/>
      <c r="K26" s="181"/>
      <c r="L26" s="182"/>
      <c r="M26" s="182"/>
      <c r="N26" s="181"/>
      <c r="O26" s="182"/>
      <c r="P26" s="182"/>
      <c r="Q26" s="178"/>
      <c r="R26" s="181"/>
      <c r="S26" s="182"/>
      <c r="T26" s="182"/>
      <c r="U26" s="182"/>
      <c r="V26" s="182"/>
      <c r="W26" s="182"/>
      <c r="X26" s="166"/>
      <c r="Y26" s="166"/>
      <c r="Z26" s="166"/>
      <c r="AA26" s="167"/>
      <c r="AB26" s="168"/>
      <c r="AC26" s="186"/>
      <c r="AD26" s="186"/>
      <c r="AE26" s="186"/>
      <c r="AF26" s="186"/>
      <c r="AG26" s="186"/>
    </row>
    <row r="27" spans="1:36" s="79" customFormat="1" ht="17.25" customHeight="1">
      <c r="A27" s="173" t="s">
        <v>22</v>
      </c>
      <c r="B27" s="228" t="s">
        <v>204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66"/>
      <c r="Z27" s="166"/>
      <c r="AA27" s="167"/>
      <c r="AB27" s="168"/>
      <c r="AC27" s="179"/>
      <c r="AD27" s="179"/>
      <c r="AE27" s="179"/>
      <c r="AF27" s="179"/>
      <c r="AG27" s="179"/>
      <c r="AH27" s="80"/>
      <c r="AI27" s="80"/>
      <c r="AJ27" s="80"/>
    </row>
    <row r="28" spans="1:36" s="79" customFormat="1" ht="17.25" customHeight="1">
      <c r="A28" s="173" t="s">
        <v>58</v>
      </c>
      <c r="B28" s="174" t="s">
        <v>155</v>
      </c>
      <c r="C28" s="181"/>
      <c r="D28" s="181"/>
      <c r="E28" s="165"/>
      <c r="F28" s="181"/>
      <c r="G28" s="182"/>
      <c r="H28" s="165"/>
      <c r="I28" s="181"/>
      <c r="J28" s="181"/>
      <c r="K28" s="181"/>
      <c r="L28" s="182"/>
      <c r="M28" s="182"/>
      <c r="N28" s="181"/>
      <c r="O28" s="182"/>
      <c r="P28" s="182"/>
      <c r="Q28" s="178"/>
      <c r="R28" s="181"/>
      <c r="S28" s="182"/>
      <c r="T28" s="182"/>
      <c r="U28" s="182"/>
      <c r="V28" s="182"/>
      <c r="W28" s="182"/>
      <c r="X28" s="166"/>
      <c r="Y28" s="166"/>
      <c r="Z28" s="166"/>
      <c r="AA28" s="167"/>
      <c r="AB28" s="168"/>
      <c r="AC28" s="179"/>
      <c r="AD28" s="179"/>
      <c r="AE28" s="179"/>
      <c r="AF28" s="179"/>
      <c r="AG28" s="179"/>
      <c r="AH28" s="80"/>
      <c r="AI28" s="80"/>
      <c r="AJ28" s="80"/>
    </row>
    <row r="29" spans="1:36" s="78" customFormat="1" ht="17.25" customHeight="1">
      <c r="A29" s="173" t="s">
        <v>46</v>
      </c>
      <c r="B29" s="174" t="s">
        <v>156</v>
      </c>
      <c r="C29" s="181"/>
      <c r="D29" s="181"/>
      <c r="E29" s="165"/>
      <c r="F29" s="181"/>
      <c r="G29" s="182"/>
      <c r="H29" s="165"/>
      <c r="I29" s="181"/>
      <c r="J29" s="181"/>
      <c r="K29" s="181"/>
      <c r="L29" s="182"/>
      <c r="M29" s="182"/>
      <c r="N29" s="181"/>
      <c r="O29" s="182"/>
      <c r="P29" s="182"/>
      <c r="Q29" s="178"/>
      <c r="R29" s="181"/>
      <c r="S29" s="182"/>
      <c r="T29" s="182"/>
      <c r="U29" s="182"/>
      <c r="V29" s="182"/>
      <c r="W29" s="182"/>
      <c r="X29" s="166"/>
      <c r="Y29" s="166"/>
      <c r="Z29" s="166"/>
      <c r="AA29" s="167"/>
      <c r="AB29" s="168"/>
      <c r="AC29" s="183"/>
      <c r="AD29" s="183"/>
      <c r="AE29" s="183"/>
      <c r="AF29" s="183"/>
      <c r="AG29" s="183"/>
      <c r="AH29" s="184"/>
      <c r="AI29" s="184"/>
      <c r="AJ29" s="184"/>
    </row>
    <row r="30" spans="1:36" s="79" customFormat="1" ht="17.25" customHeight="1">
      <c r="A30" s="227" t="s">
        <v>23</v>
      </c>
      <c r="B30" s="228" t="s">
        <v>206</v>
      </c>
      <c r="C30" s="165">
        <v>1</v>
      </c>
      <c r="D30" s="165"/>
      <c r="E30" s="165">
        <v>1</v>
      </c>
      <c r="F30" s="165"/>
      <c r="G30" s="165">
        <v>1</v>
      </c>
      <c r="H30" s="165">
        <v>1</v>
      </c>
      <c r="I30" s="165"/>
      <c r="J30" s="165"/>
      <c r="K30" s="165"/>
      <c r="L30" s="165"/>
      <c r="M30" s="165"/>
      <c r="N30" s="165"/>
      <c r="O30" s="165"/>
      <c r="P30" s="165">
        <v>1</v>
      </c>
      <c r="Q30" s="165"/>
      <c r="R30" s="165">
        <v>1</v>
      </c>
      <c r="S30" s="165"/>
      <c r="T30" s="165"/>
      <c r="U30" s="165"/>
      <c r="V30" s="165">
        <v>1</v>
      </c>
      <c r="W30" s="165"/>
      <c r="X30" s="166"/>
      <c r="Y30" s="166"/>
      <c r="Z30" s="166"/>
      <c r="AA30" s="167"/>
      <c r="AB30" s="168"/>
      <c r="AC30" s="179"/>
      <c r="AD30" s="179"/>
      <c r="AE30" s="179"/>
      <c r="AF30" s="179"/>
      <c r="AG30" s="179"/>
      <c r="AH30" s="80"/>
      <c r="AI30" s="80"/>
      <c r="AJ30" s="80"/>
    </row>
    <row r="31" spans="1:36" s="79" customFormat="1" ht="17.25" customHeight="1">
      <c r="A31" s="185" t="s">
        <v>285</v>
      </c>
      <c r="B31" s="174" t="s">
        <v>155</v>
      </c>
      <c r="C31" s="181">
        <v>1</v>
      </c>
      <c r="D31" s="181"/>
      <c r="E31" s="165">
        <v>1</v>
      </c>
      <c r="F31" s="181"/>
      <c r="G31" s="182">
        <v>1</v>
      </c>
      <c r="H31" s="165">
        <v>1</v>
      </c>
      <c r="I31" s="181"/>
      <c r="J31" s="181"/>
      <c r="K31" s="181"/>
      <c r="L31" s="182"/>
      <c r="M31" s="182"/>
      <c r="N31" s="181"/>
      <c r="O31" s="182"/>
      <c r="P31" s="182">
        <v>1</v>
      </c>
      <c r="Q31" s="178"/>
      <c r="R31" s="181">
        <v>1</v>
      </c>
      <c r="S31" s="182"/>
      <c r="T31" s="182"/>
      <c r="U31" s="182"/>
      <c r="V31" s="182">
        <v>1</v>
      </c>
      <c r="W31" s="182"/>
      <c r="X31" s="166"/>
      <c r="Y31" s="166"/>
      <c r="Z31" s="166"/>
      <c r="AA31" s="167"/>
      <c r="AB31" s="168"/>
      <c r="AC31" s="179"/>
      <c r="AD31" s="179"/>
      <c r="AE31" s="179"/>
      <c r="AF31" s="179"/>
      <c r="AG31" s="179"/>
      <c r="AH31" s="80"/>
      <c r="AI31" s="80"/>
      <c r="AJ31" s="80"/>
    </row>
    <row r="32" spans="1:33" s="78" customFormat="1" ht="17.25" customHeight="1">
      <c r="A32" s="185" t="s">
        <v>286</v>
      </c>
      <c r="B32" s="174" t="s">
        <v>156</v>
      </c>
      <c r="C32" s="181"/>
      <c r="D32" s="181"/>
      <c r="E32" s="165"/>
      <c r="F32" s="181"/>
      <c r="G32" s="182"/>
      <c r="H32" s="165"/>
      <c r="I32" s="181"/>
      <c r="J32" s="181"/>
      <c r="K32" s="181"/>
      <c r="L32" s="182"/>
      <c r="M32" s="182"/>
      <c r="N32" s="181"/>
      <c r="O32" s="182"/>
      <c r="P32" s="182"/>
      <c r="Q32" s="178"/>
      <c r="R32" s="181"/>
      <c r="S32" s="182"/>
      <c r="T32" s="182"/>
      <c r="U32" s="182"/>
      <c r="V32" s="182"/>
      <c r="W32" s="182"/>
      <c r="X32" s="166"/>
      <c r="Y32" s="166"/>
      <c r="Z32" s="166"/>
      <c r="AA32" s="167"/>
      <c r="AB32" s="168"/>
      <c r="AC32" s="186"/>
      <c r="AD32" s="186"/>
      <c r="AE32" s="186"/>
      <c r="AF32" s="186"/>
      <c r="AG32" s="186"/>
    </row>
    <row r="33" spans="1:36" s="79" customFormat="1" ht="17.25" customHeight="1">
      <c r="A33" s="173" t="s">
        <v>24</v>
      </c>
      <c r="B33" s="228" t="s">
        <v>208</v>
      </c>
      <c r="C33" s="165">
        <v>2</v>
      </c>
      <c r="D33" s="165"/>
      <c r="E33" s="165">
        <v>2</v>
      </c>
      <c r="F33" s="165"/>
      <c r="G33" s="165">
        <v>2</v>
      </c>
      <c r="H33" s="165">
        <v>2</v>
      </c>
      <c r="I33" s="165"/>
      <c r="J33" s="165"/>
      <c r="K33" s="165"/>
      <c r="L33" s="165"/>
      <c r="M33" s="165"/>
      <c r="N33" s="165">
        <v>1</v>
      </c>
      <c r="O33" s="165"/>
      <c r="P33" s="165">
        <v>1</v>
      </c>
      <c r="Q33" s="165"/>
      <c r="R33" s="165">
        <v>2</v>
      </c>
      <c r="S33" s="165">
        <v>2</v>
      </c>
      <c r="T33" s="165"/>
      <c r="U33" s="165"/>
      <c r="V33" s="165"/>
      <c r="W33" s="165"/>
      <c r="X33" s="166"/>
      <c r="Y33" s="166"/>
      <c r="Z33" s="166"/>
      <c r="AA33" s="167"/>
      <c r="AB33" s="168"/>
      <c r="AC33" s="179"/>
      <c r="AD33" s="179"/>
      <c r="AE33" s="179"/>
      <c r="AF33" s="179"/>
      <c r="AG33" s="179"/>
      <c r="AH33" s="80"/>
      <c r="AI33" s="80"/>
      <c r="AJ33" s="80"/>
    </row>
    <row r="34" spans="1:36" s="79" customFormat="1" ht="17.25" customHeight="1">
      <c r="A34" s="173" t="s">
        <v>287</v>
      </c>
      <c r="B34" s="174" t="s">
        <v>155</v>
      </c>
      <c r="C34" s="181">
        <v>2</v>
      </c>
      <c r="D34" s="181"/>
      <c r="E34" s="165">
        <v>2</v>
      </c>
      <c r="F34" s="181"/>
      <c r="G34" s="182">
        <v>2</v>
      </c>
      <c r="H34" s="165">
        <v>2</v>
      </c>
      <c r="I34" s="181"/>
      <c r="J34" s="181"/>
      <c r="K34" s="181"/>
      <c r="L34" s="182"/>
      <c r="M34" s="182"/>
      <c r="N34" s="181">
        <v>1</v>
      </c>
      <c r="O34" s="182"/>
      <c r="P34" s="182">
        <v>1</v>
      </c>
      <c r="Q34" s="178"/>
      <c r="R34" s="181">
        <v>2</v>
      </c>
      <c r="S34" s="182">
        <v>2</v>
      </c>
      <c r="T34" s="182"/>
      <c r="U34" s="182"/>
      <c r="V34" s="182"/>
      <c r="W34" s="182"/>
      <c r="X34" s="166"/>
      <c r="Y34" s="166"/>
      <c r="Z34" s="166"/>
      <c r="AA34" s="167"/>
      <c r="AB34" s="168"/>
      <c r="AC34" s="179"/>
      <c r="AD34" s="179"/>
      <c r="AE34" s="179"/>
      <c r="AF34" s="179"/>
      <c r="AG34" s="179"/>
      <c r="AH34" s="80"/>
      <c r="AI34" s="80"/>
      <c r="AJ34" s="80"/>
    </row>
    <row r="35" spans="1:36" s="78" customFormat="1" ht="17.25" customHeight="1">
      <c r="A35" s="173" t="s">
        <v>288</v>
      </c>
      <c r="B35" s="174" t="s">
        <v>156</v>
      </c>
      <c r="C35" s="181"/>
      <c r="D35" s="181"/>
      <c r="E35" s="165"/>
      <c r="F35" s="181"/>
      <c r="G35" s="182"/>
      <c r="H35" s="165"/>
      <c r="I35" s="181"/>
      <c r="J35" s="181"/>
      <c r="K35" s="181"/>
      <c r="L35" s="182"/>
      <c r="M35" s="182"/>
      <c r="N35" s="181"/>
      <c r="O35" s="182"/>
      <c r="P35" s="182"/>
      <c r="Q35" s="178"/>
      <c r="R35" s="181"/>
      <c r="S35" s="182"/>
      <c r="T35" s="182"/>
      <c r="U35" s="182"/>
      <c r="V35" s="182"/>
      <c r="W35" s="182"/>
      <c r="X35" s="166"/>
      <c r="Y35" s="166"/>
      <c r="Z35" s="166"/>
      <c r="AA35" s="167"/>
      <c r="AB35" s="168"/>
      <c r="AC35" s="183"/>
      <c r="AD35" s="183"/>
      <c r="AE35" s="183"/>
      <c r="AF35" s="183"/>
      <c r="AG35" s="183"/>
      <c r="AH35" s="184"/>
      <c r="AI35" s="184"/>
      <c r="AJ35" s="184"/>
    </row>
    <row r="36" spans="1:36" s="79" customFormat="1" ht="17.25" customHeight="1">
      <c r="A36" s="227" t="s">
        <v>25</v>
      </c>
      <c r="B36" s="228" t="s">
        <v>210</v>
      </c>
      <c r="C36" s="165">
        <v>3</v>
      </c>
      <c r="D36" s="165"/>
      <c r="E36" s="165">
        <v>3</v>
      </c>
      <c r="F36" s="165"/>
      <c r="G36" s="165">
        <v>3</v>
      </c>
      <c r="H36" s="165">
        <v>3</v>
      </c>
      <c r="I36" s="165"/>
      <c r="J36" s="165"/>
      <c r="K36" s="165"/>
      <c r="L36" s="165">
        <v>1</v>
      </c>
      <c r="M36" s="165"/>
      <c r="N36" s="165"/>
      <c r="O36" s="165">
        <v>2</v>
      </c>
      <c r="P36" s="165"/>
      <c r="Q36" s="165"/>
      <c r="R36" s="165">
        <v>3</v>
      </c>
      <c r="S36" s="165">
        <v>1</v>
      </c>
      <c r="T36" s="165"/>
      <c r="U36" s="165"/>
      <c r="V36" s="165">
        <v>2</v>
      </c>
      <c r="W36" s="165"/>
      <c r="X36" s="166"/>
      <c r="Y36" s="166"/>
      <c r="Z36" s="166"/>
      <c r="AA36" s="167"/>
      <c r="AB36" s="168"/>
      <c r="AC36" s="179"/>
      <c r="AD36" s="179"/>
      <c r="AE36" s="179"/>
      <c r="AF36" s="179"/>
      <c r="AG36" s="179"/>
      <c r="AH36" s="80"/>
      <c r="AI36" s="80"/>
      <c r="AJ36" s="80"/>
    </row>
    <row r="37" spans="1:36" s="79" customFormat="1" ht="17.25" customHeight="1">
      <c r="A37" s="185" t="s">
        <v>289</v>
      </c>
      <c r="B37" s="174" t="s">
        <v>155</v>
      </c>
      <c r="C37" s="181">
        <v>3</v>
      </c>
      <c r="D37" s="181"/>
      <c r="E37" s="165">
        <v>3</v>
      </c>
      <c r="F37" s="181"/>
      <c r="G37" s="182">
        <v>3</v>
      </c>
      <c r="H37" s="165">
        <v>3</v>
      </c>
      <c r="I37" s="181"/>
      <c r="J37" s="181"/>
      <c r="K37" s="181"/>
      <c r="L37" s="182">
        <v>1</v>
      </c>
      <c r="M37" s="182"/>
      <c r="N37" s="181"/>
      <c r="O37" s="182">
        <v>2</v>
      </c>
      <c r="P37" s="182"/>
      <c r="Q37" s="178"/>
      <c r="R37" s="181">
        <v>3</v>
      </c>
      <c r="S37" s="182">
        <v>1</v>
      </c>
      <c r="T37" s="182"/>
      <c r="U37" s="182"/>
      <c r="V37" s="182">
        <v>2</v>
      </c>
      <c r="W37" s="182"/>
      <c r="X37" s="166"/>
      <c r="Y37" s="166"/>
      <c r="Z37" s="166"/>
      <c r="AA37" s="167"/>
      <c r="AB37" s="168"/>
      <c r="AC37" s="179"/>
      <c r="AD37" s="179"/>
      <c r="AE37" s="179"/>
      <c r="AF37" s="179"/>
      <c r="AG37" s="179"/>
      <c r="AH37" s="80"/>
      <c r="AI37" s="80"/>
      <c r="AJ37" s="80"/>
    </row>
    <row r="38" spans="1:33" s="78" customFormat="1" ht="17.25" customHeight="1">
      <c r="A38" s="185" t="s">
        <v>290</v>
      </c>
      <c r="B38" s="174" t="s">
        <v>156</v>
      </c>
      <c r="C38" s="181"/>
      <c r="D38" s="181"/>
      <c r="E38" s="165"/>
      <c r="F38" s="181"/>
      <c r="G38" s="182"/>
      <c r="H38" s="165"/>
      <c r="I38" s="181"/>
      <c r="J38" s="181"/>
      <c r="K38" s="181"/>
      <c r="L38" s="182"/>
      <c r="M38" s="182"/>
      <c r="N38" s="181"/>
      <c r="O38" s="182"/>
      <c r="P38" s="182"/>
      <c r="Q38" s="178"/>
      <c r="R38" s="181"/>
      <c r="S38" s="182"/>
      <c r="T38" s="182"/>
      <c r="U38" s="182"/>
      <c r="V38" s="182"/>
      <c r="W38" s="182"/>
      <c r="X38" s="166"/>
      <c r="Y38" s="166"/>
      <c r="Z38" s="166"/>
      <c r="AA38" s="167"/>
      <c r="AB38" s="168"/>
      <c r="AC38" s="186"/>
      <c r="AD38" s="186"/>
      <c r="AE38" s="186"/>
      <c r="AF38" s="186"/>
      <c r="AG38" s="186"/>
    </row>
    <row r="39" spans="1:36" s="79" customFormat="1" ht="17.25" customHeight="1">
      <c r="A39" s="173" t="s">
        <v>26</v>
      </c>
      <c r="B39" s="228" t="s">
        <v>212</v>
      </c>
      <c r="C39" s="165">
        <v>3</v>
      </c>
      <c r="D39" s="165"/>
      <c r="E39" s="165">
        <v>3</v>
      </c>
      <c r="F39" s="165"/>
      <c r="G39" s="165">
        <v>3</v>
      </c>
      <c r="H39" s="165">
        <v>3</v>
      </c>
      <c r="I39" s="165"/>
      <c r="J39" s="165"/>
      <c r="K39" s="165"/>
      <c r="L39" s="165">
        <v>1</v>
      </c>
      <c r="M39" s="165"/>
      <c r="N39" s="165"/>
      <c r="O39" s="165"/>
      <c r="P39" s="165">
        <v>2</v>
      </c>
      <c r="Q39" s="165"/>
      <c r="R39" s="165">
        <v>3</v>
      </c>
      <c r="S39" s="165"/>
      <c r="T39" s="165">
        <v>1</v>
      </c>
      <c r="U39" s="165"/>
      <c r="V39" s="165">
        <v>2</v>
      </c>
      <c r="W39" s="165"/>
      <c r="X39" s="166"/>
      <c r="Y39" s="166"/>
      <c r="Z39" s="166"/>
      <c r="AA39" s="167"/>
      <c r="AB39" s="168"/>
      <c r="AC39" s="179"/>
      <c r="AD39" s="179"/>
      <c r="AE39" s="179"/>
      <c r="AF39" s="179"/>
      <c r="AG39" s="179"/>
      <c r="AH39" s="80"/>
      <c r="AI39" s="80"/>
      <c r="AJ39" s="80"/>
    </row>
    <row r="40" spans="1:36" s="79" customFormat="1" ht="17.25" customHeight="1">
      <c r="A40" s="173" t="s">
        <v>291</v>
      </c>
      <c r="B40" s="174" t="s">
        <v>155</v>
      </c>
      <c r="C40" s="182">
        <v>3</v>
      </c>
      <c r="D40" s="181"/>
      <c r="E40" s="165">
        <v>3</v>
      </c>
      <c r="F40" s="181"/>
      <c r="G40" s="182">
        <v>3</v>
      </c>
      <c r="H40" s="165">
        <v>3</v>
      </c>
      <c r="I40" s="181"/>
      <c r="J40" s="181"/>
      <c r="K40" s="181"/>
      <c r="L40" s="182">
        <v>1</v>
      </c>
      <c r="M40" s="182"/>
      <c r="N40" s="181"/>
      <c r="O40" s="182"/>
      <c r="P40" s="182">
        <v>2</v>
      </c>
      <c r="Q40" s="178"/>
      <c r="R40" s="181">
        <v>3</v>
      </c>
      <c r="S40" s="182"/>
      <c r="T40" s="182">
        <v>1</v>
      </c>
      <c r="U40" s="182"/>
      <c r="V40" s="182">
        <v>2</v>
      </c>
      <c r="W40" s="182"/>
      <c r="X40" s="166"/>
      <c r="Y40" s="166"/>
      <c r="Z40" s="166"/>
      <c r="AA40" s="167"/>
      <c r="AB40" s="168"/>
      <c r="AC40" s="179"/>
      <c r="AD40" s="179"/>
      <c r="AE40" s="179"/>
      <c r="AF40" s="179"/>
      <c r="AG40" s="179"/>
      <c r="AH40" s="80"/>
      <c r="AI40" s="80"/>
      <c r="AJ40" s="80"/>
    </row>
    <row r="41" spans="1:36" s="78" customFormat="1" ht="17.25" customHeight="1">
      <c r="A41" s="173" t="s">
        <v>292</v>
      </c>
      <c r="B41" s="174" t="s">
        <v>156</v>
      </c>
      <c r="C41" s="181"/>
      <c r="D41" s="181"/>
      <c r="E41" s="165"/>
      <c r="F41" s="181"/>
      <c r="G41" s="182"/>
      <c r="H41" s="165"/>
      <c r="I41" s="181"/>
      <c r="J41" s="181"/>
      <c r="K41" s="181"/>
      <c r="L41" s="182"/>
      <c r="M41" s="182"/>
      <c r="N41" s="181"/>
      <c r="O41" s="182"/>
      <c r="P41" s="182"/>
      <c r="Q41" s="178"/>
      <c r="R41" s="181"/>
      <c r="S41" s="182"/>
      <c r="T41" s="182"/>
      <c r="U41" s="182"/>
      <c r="V41" s="182"/>
      <c r="W41" s="182"/>
      <c r="X41" s="166"/>
      <c r="Y41" s="166"/>
      <c r="Z41" s="166"/>
      <c r="AA41" s="167"/>
      <c r="AB41" s="168"/>
      <c r="AC41" s="183"/>
      <c r="AD41" s="183"/>
      <c r="AE41" s="183"/>
      <c r="AF41" s="183"/>
      <c r="AG41" s="183"/>
      <c r="AH41" s="184"/>
      <c r="AI41" s="184"/>
      <c r="AJ41" s="184"/>
    </row>
    <row r="42" spans="1:36" s="79" customFormat="1" ht="17.25" customHeight="1">
      <c r="A42" s="227" t="s">
        <v>28</v>
      </c>
      <c r="B42" s="228" t="s">
        <v>214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6"/>
      <c r="Y42" s="166"/>
      <c r="Z42" s="166"/>
      <c r="AA42" s="167"/>
      <c r="AB42" s="168"/>
      <c r="AC42" s="179"/>
      <c r="AD42" s="179"/>
      <c r="AE42" s="179"/>
      <c r="AF42" s="179"/>
      <c r="AG42" s="179"/>
      <c r="AH42" s="80"/>
      <c r="AI42" s="80"/>
      <c r="AJ42" s="80"/>
    </row>
    <row r="43" spans="1:36" s="79" customFormat="1" ht="17.25" customHeight="1">
      <c r="A43" s="185" t="s">
        <v>293</v>
      </c>
      <c r="B43" s="174" t="s">
        <v>155</v>
      </c>
      <c r="C43" s="181"/>
      <c r="D43" s="181"/>
      <c r="E43" s="165"/>
      <c r="F43" s="181"/>
      <c r="G43" s="182"/>
      <c r="H43" s="165"/>
      <c r="I43" s="181"/>
      <c r="J43" s="181"/>
      <c r="K43" s="181"/>
      <c r="L43" s="182"/>
      <c r="M43" s="182"/>
      <c r="N43" s="181"/>
      <c r="O43" s="182"/>
      <c r="P43" s="182"/>
      <c r="Q43" s="178"/>
      <c r="R43" s="181"/>
      <c r="S43" s="182"/>
      <c r="T43" s="182"/>
      <c r="U43" s="182"/>
      <c r="V43" s="182"/>
      <c r="W43" s="182"/>
      <c r="X43" s="166"/>
      <c r="Y43" s="166"/>
      <c r="Z43" s="166"/>
      <c r="AA43" s="167"/>
      <c r="AB43" s="168"/>
      <c r="AC43" s="205"/>
      <c r="AD43" s="179"/>
      <c r="AE43" s="179"/>
      <c r="AF43" s="179"/>
      <c r="AG43" s="179"/>
      <c r="AH43" s="80"/>
      <c r="AI43" s="80"/>
      <c r="AJ43" s="80"/>
    </row>
    <row r="44" spans="1:33" s="78" customFormat="1" ht="17.25" customHeight="1">
      <c r="A44" s="185" t="s">
        <v>294</v>
      </c>
      <c r="B44" s="174" t="s">
        <v>156</v>
      </c>
      <c r="C44" s="181"/>
      <c r="D44" s="181"/>
      <c r="E44" s="165"/>
      <c r="F44" s="181"/>
      <c r="G44" s="182"/>
      <c r="H44" s="165"/>
      <c r="I44" s="181"/>
      <c r="J44" s="181"/>
      <c r="K44" s="181"/>
      <c r="L44" s="182"/>
      <c r="M44" s="182"/>
      <c r="N44" s="181"/>
      <c r="O44" s="182"/>
      <c r="P44" s="182"/>
      <c r="Q44" s="178"/>
      <c r="R44" s="181"/>
      <c r="S44" s="182"/>
      <c r="T44" s="182"/>
      <c r="U44" s="182"/>
      <c r="V44" s="182"/>
      <c r="W44" s="182"/>
      <c r="X44" s="166"/>
      <c r="Y44" s="166"/>
      <c r="Z44" s="166"/>
      <c r="AA44" s="167"/>
      <c r="AB44" s="168"/>
      <c r="AC44" s="186"/>
      <c r="AD44" s="186"/>
      <c r="AE44" s="186"/>
      <c r="AF44" s="186"/>
      <c r="AG44" s="186"/>
    </row>
    <row r="45" spans="1:36" s="79" customFormat="1" ht="17.25" customHeight="1">
      <c r="A45" s="173" t="s">
        <v>29</v>
      </c>
      <c r="B45" s="228" t="s">
        <v>216</v>
      </c>
      <c r="C45" s="165">
        <v>1</v>
      </c>
      <c r="D45" s="165"/>
      <c r="E45" s="165">
        <v>1</v>
      </c>
      <c r="F45" s="165"/>
      <c r="G45" s="165">
        <v>1</v>
      </c>
      <c r="H45" s="165">
        <v>1</v>
      </c>
      <c r="I45" s="165"/>
      <c r="J45" s="165"/>
      <c r="K45" s="165"/>
      <c r="L45" s="165"/>
      <c r="M45" s="165"/>
      <c r="N45" s="165"/>
      <c r="O45" s="165"/>
      <c r="P45" s="165">
        <v>1</v>
      </c>
      <c r="Q45" s="165"/>
      <c r="R45" s="165">
        <v>1</v>
      </c>
      <c r="S45" s="165"/>
      <c r="T45" s="165"/>
      <c r="U45" s="165"/>
      <c r="V45" s="165">
        <v>1</v>
      </c>
      <c r="W45" s="165"/>
      <c r="X45" s="166"/>
      <c r="Y45" s="166"/>
      <c r="Z45" s="166"/>
      <c r="AA45" s="167"/>
      <c r="AB45" s="168"/>
      <c r="AC45" s="179"/>
      <c r="AD45" s="179"/>
      <c r="AE45" s="179"/>
      <c r="AF45" s="179"/>
      <c r="AG45" s="179"/>
      <c r="AH45" s="80"/>
      <c r="AI45" s="80"/>
      <c r="AJ45" s="80"/>
    </row>
    <row r="46" spans="1:36" s="79" customFormat="1" ht="17.25" customHeight="1">
      <c r="A46" s="173" t="s">
        <v>295</v>
      </c>
      <c r="B46" s="174" t="s">
        <v>155</v>
      </c>
      <c r="C46" s="181">
        <v>1</v>
      </c>
      <c r="D46" s="181"/>
      <c r="E46" s="165">
        <v>1</v>
      </c>
      <c r="F46" s="181"/>
      <c r="G46" s="182">
        <v>1</v>
      </c>
      <c r="H46" s="165">
        <v>1</v>
      </c>
      <c r="I46" s="181"/>
      <c r="J46" s="181"/>
      <c r="K46" s="181"/>
      <c r="L46" s="182"/>
      <c r="M46" s="182"/>
      <c r="N46" s="181"/>
      <c r="O46" s="182"/>
      <c r="P46" s="182">
        <v>1</v>
      </c>
      <c r="Q46" s="178"/>
      <c r="R46" s="181">
        <v>1</v>
      </c>
      <c r="S46" s="182"/>
      <c r="T46" s="182"/>
      <c r="U46" s="182"/>
      <c r="V46" s="182">
        <v>1</v>
      </c>
      <c r="W46" s="182"/>
      <c r="X46" s="166"/>
      <c r="Y46" s="166"/>
      <c r="Z46" s="166"/>
      <c r="AA46" s="167"/>
      <c r="AB46" s="168"/>
      <c r="AC46" s="179"/>
      <c r="AD46" s="179"/>
      <c r="AE46" s="179"/>
      <c r="AF46" s="179"/>
      <c r="AG46" s="179"/>
      <c r="AH46" s="80"/>
      <c r="AI46" s="80"/>
      <c r="AJ46" s="80"/>
    </row>
    <row r="47" spans="1:36" s="78" customFormat="1" ht="17.25" customHeight="1">
      <c r="A47" s="173" t="s">
        <v>296</v>
      </c>
      <c r="B47" s="174" t="s">
        <v>156</v>
      </c>
      <c r="C47" s="181"/>
      <c r="D47" s="181"/>
      <c r="E47" s="165"/>
      <c r="F47" s="181"/>
      <c r="G47" s="182"/>
      <c r="H47" s="165"/>
      <c r="I47" s="181"/>
      <c r="J47" s="181"/>
      <c r="K47" s="181"/>
      <c r="L47" s="182"/>
      <c r="M47" s="182"/>
      <c r="N47" s="181"/>
      <c r="O47" s="182"/>
      <c r="P47" s="182"/>
      <c r="Q47" s="178"/>
      <c r="R47" s="181"/>
      <c r="S47" s="182"/>
      <c r="T47" s="182"/>
      <c r="U47" s="182"/>
      <c r="V47" s="182"/>
      <c r="W47" s="182"/>
      <c r="X47" s="166"/>
      <c r="Y47" s="166"/>
      <c r="Z47" s="166"/>
      <c r="AA47" s="167"/>
      <c r="AB47" s="168"/>
      <c r="AC47" s="183"/>
      <c r="AD47" s="183"/>
      <c r="AE47" s="183"/>
      <c r="AF47" s="183"/>
      <c r="AG47" s="183"/>
      <c r="AH47" s="184"/>
      <c r="AI47" s="184"/>
      <c r="AJ47" s="184"/>
    </row>
    <row r="48" spans="1:36" s="79" customFormat="1" ht="17.25" customHeight="1">
      <c r="A48" s="227" t="s">
        <v>71</v>
      </c>
      <c r="B48" s="228" t="s">
        <v>218</v>
      </c>
      <c r="C48" s="165">
        <v>1</v>
      </c>
      <c r="D48" s="165"/>
      <c r="E48" s="165">
        <v>1</v>
      </c>
      <c r="F48" s="165"/>
      <c r="G48" s="165">
        <v>1</v>
      </c>
      <c r="H48" s="165">
        <v>1</v>
      </c>
      <c r="I48" s="165"/>
      <c r="J48" s="165"/>
      <c r="K48" s="165"/>
      <c r="L48" s="165"/>
      <c r="M48" s="165"/>
      <c r="N48" s="165"/>
      <c r="O48" s="165"/>
      <c r="P48" s="165">
        <v>1</v>
      </c>
      <c r="Q48" s="165"/>
      <c r="R48" s="165">
        <v>1</v>
      </c>
      <c r="S48" s="165"/>
      <c r="T48" s="165"/>
      <c r="U48" s="165"/>
      <c r="V48" s="165">
        <v>1</v>
      </c>
      <c r="W48" s="165"/>
      <c r="X48" s="166"/>
      <c r="Y48" s="166"/>
      <c r="Z48" s="166"/>
      <c r="AA48" s="167"/>
      <c r="AB48" s="168"/>
      <c r="AC48" s="179"/>
      <c r="AD48" s="179"/>
      <c r="AE48" s="179"/>
      <c r="AF48" s="179"/>
      <c r="AG48" s="179"/>
      <c r="AH48" s="80"/>
      <c r="AI48" s="80"/>
      <c r="AJ48" s="80"/>
    </row>
    <row r="49" spans="1:36" s="79" customFormat="1" ht="17.25" customHeight="1">
      <c r="A49" s="185" t="s">
        <v>297</v>
      </c>
      <c r="B49" s="174" t="s">
        <v>155</v>
      </c>
      <c r="C49" s="181">
        <v>1</v>
      </c>
      <c r="D49" s="181"/>
      <c r="E49" s="165">
        <v>1</v>
      </c>
      <c r="F49" s="181"/>
      <c r="G49" s="182">
        <v>1</v>
      </c>
      <c r="H49" s="165">
        <v>1</v>
      </c>
      <c r="I49" s="181"/>
      <c r="J49" s="181"/>
      <c r="K49" s="181"/>
      <c r="L49" s="182"/>
      <c r="M49" s="182"/>
      <c r="N49" s="181"/>
      <c r="O49" s="182"/>
      <c r="P49" s="182">
        <v>1</v>
      </c>
      <c r="Q49" s="178"/>
      <c r="R49" s="181">
        <v>1</v>
      </c>
      <c r="S49" s="182"/>
      <c r="T49" s="182"/>
      <c r="U49" s="182"/>
      <c r="V49" s="182">
        <v>1</v>
      </c>
      <c r="W49" s="182"/>
      <c r="X49" s="166"/>
      <c r="Y49" s="166"/>
      <c r="Z49" s="166"/>
      <c r="AA49" s="167"/>
      <c r="AB49" s="168"/>
      <c r="AC49" s="179"/>
      <c r="AD49" s="179"/>
      <c r="AE49" s="179"/>
      <c r="AF49" s="179"/>
      <c r="AG49" s="179"/>
      <c r="AH49" s="80"/>
      <c r="AI49" s="80"/>
      <c r="AJ49" s="80"/>
    </row>
    <row r="50" spans="1:33" s="78" customFormat="1" ht="17.25" customHeight="1">
      <c r="A50" s="185" t="s">
        <v>298</v>
      </c>
      <c r="B50" s="174" t="s">
        <v>156</v>
      </c>
      <c r="C50" s="181"/>
      <c r="D50" s="181"/>
      <c r="E50" s="165"/>
      <c r="F50" s="181"/>
      <c r="G50" s="182"/>
      <c r="H50" s="165"/>
      <c r="I50" s="181"/>
      <c r="J50" s="181"/>
      <c r="K50" s="181"/>
      <c r="L50" s="182"/>
      <c r="M50" s="182"/>
      <c r="N50" s="181"/>
      <c r="O50" s="182"/>
      <c r="P50" s="182"/>
      <c r="Q50" s="178"/>
      <c r="R50" s="181"/>
      <c r="S50" s="182"/>
      <c r="T50" s="182"/>
      <c r="U50" s="182"/>
      <c r="V50" s="182"/>
      <c r="W50" s="182"/>
      <c r="X50" s="166"/>
      <c r="Y50" s="166"/>
      <c r="Z50" s="166"/>
      <c r="AA50" s="167"/>
      <c r="AB50" s="168"/>
      <c r="AC50" s="186"/>
      <c r="AD50" s="186"/>
      <c r="AE50" s="186"/>
      <c r="AF50" s="186"/>
      <c r="AG50" s="186"/>
    </row>
    <row r="51" spans="1:33" s="78" customFormat="1" ht="12" customHeight="1">
      <c r="A51" s="187"/>
      <c r="B51" s="188"/>
      <c r="C51" s="189"/>
      <c r="D51" s="189"/>
      <c r="E51" s="189"/>
      <c r="F51" s="189"/>
      <c r="G51" s="190"/>
      <c r="H51" s="189"/>
      <c r="I51" s="189"/>
      <c r="J51" s="189"/>
      <c r="K51" s="189"/>
      <c r="L51" s="190"/>
      <c r="M51" s="190"/>
      <c r="N51" s="189"/>
      <c r="O51" s="190"/>
      <c r="P51" s="190"/>
      <c r="Q51" s="190"/>
      <c r="R51" s="189"/>
      <c r="S51" s="190"/>
      <c r="T51" s="190"/>
      <c r="U51" s="190"/>
      <c r="V51" s="190"/>
      <c r="W51" s="190"/>
      <c r="X51" s="190"/>
      <c r="Y51" s="190"/>
      <c r="Z51" s="190"/>
      <c r="AA51" s="152"/>
      <c r="AB51" s="168"/>
      <c r="AC51" s="186"/>
      <c r="AD51" s="186"/>
      <c r="AE51" s="186"/>
      <c r="AF51" s="186"/>
      <c r="AG51" s="186"/>
    </row>
    <row r="52" spans="1:33" s="5" customFormat="1" ht="18" customHeight="1">
      <c r="A52" s="191"/>
      <c r="B52" s="402" t="str">
        <f>TT!C7</f>
        <v>Đồng Tháp, ngày 04 tháng 5 năm 2021</v>
      </c>
      <c r="C52" s="402"/>
      <c r="D52" s="402"/>
      <c r="E52" s="402"/>
      <c r="F52" s="402"/>
      <c r="G52" s="402"/>
      <c r="H52" s="134"/>
      <c r="I52" s="134"/>
      <c r="J52" s="134"/>
      <c r="K52" s="192"/>
      <c r="L52" s="193"/>
      <c r="M52" s="193"/>
      <c r="N52" s="192"/>
      <c r="O52" s="193"/>
      <c r="P52" s="401" t="str">
        <f>B52</f>
        <v>Đồng Tháp, ngày 04 tháng 5 năm 2021</v>
      </c>
      <c r="Q52" s="401"/>
      <c r="R52" s="401"/>
      <c r="S52" s="401"/>
      <c r="T52" s="401"/>
      <c r="U52" s="401"/>
      <c r="V52" s="401"/>
      <c r="W52" s="194"/>
      <c r="X52" s="194"/>
      <c r="Y52" s="194"/>
      <c r="Z52" s="194"/>
      <c r="AA52" s="141"/>
      <c r="AB52" s="141"/>
      <c r="AC52" s="163"/>
      <c r="AD52" s="163"/>
      <c r="AE52" s="163"/>
      <c r="AF52" s="163"/>
      <c r="AG52" s="163"/>
    </row>
    <row r="53" spans="1:26" ht="35.25" customHeight="1">
      <c r="A53" s="76"/>
      <c r="B53" s="397" t="s">
        <v>175</v>
      </c>
      <c r="C53" s="397"/>
      <c r="D53" s="397"/>
      <c r="E53" s="397"/>
      <c r="F53" s="397"/>
      <c r="G53" s="397"/>
      <c r="H53" s="98"/>
      <c r="I53" s="98"/>
      <c r="J53" s="98"/>
      <c r="K53" s="103"/>
      <c r="L53" s="103"/>
      <c r="M53" s="103"/>
      <c r="N53" s="103"/>
      <c r="O53" s="100"/>
      <c r="P53" s="398" t="str">
        <f>TT!C5</f>
        <v>CỤC TRƯỞNG</v>
      </c>
      <c r="Q53" s="398"/>
      <c r="R53" s="398"/>
      <c r="S53" s="398"/>
      <c r="T53" s="398"/>
      <c r="U53" s="398"/>
      <c r="V53" s="398"/>
      <c r="W53" s="100"/>
      <c r="X53" s="142"/>
      <c r="Y53" s="142"/>
      <c r="Z53" s="142"/>
    </row>
    <row r="54" spans="2:22" ht="18" customHeight="1">
      <c r="B54" s="195"/>
      <c r="C54" s="195"/>
      <c r="D54" s="94"/>
      <c r="E54" s="94"/>
      <c r="F54" s="94"/>
      <c r="G54" s="195"/>
      <c r="H54" s="195"/>
      <c r="I54" s="195"/>
      <c r="J54" s="195"/>
      <c r="K54" s="94"/>
      <c r="L54" s="94"/>
      <c r="M54" s="94"/>
      <c r="N54" s="94"/>
      <c r="O54" s="94"/>
      <c r="P54" s="196"/>
      <c r="Q54" s="196"/>
      <c r="R54" s="196"/>
      <c r="S54" s="196"/>
      <c r="T54" s="196"/>
      <c r="U54" s="196"/>
      <c r="V54" s="196"/>
    </row>
    <row r="55" spans="2:22" ht="28.5" customHeight="1">
      <c r="B55" s="195"/>
      <c r="C55" s="195"/>
      <c r="D55" s="94"/>
      <c r="E55" s="94"/>
      <c r="F55" s="94"/>
      <c r="G55" s="195"/>
      <c r="H55" s="195"/>
      <c r="I55" s="195"/>
      <c r="J55" s="195"/>
      <c r="K55" s="94"/>
      <c r="L55" s="94"/>
      <c r="M55" s="94"/>
      <c r="N55" s="94"/>
      <c r="O55" s="94"/>
      <c r="P55" s="196"/>
      <c r="Q55" s="196"/>
      <c r="R55" s="196"/>
      <c r="S55" s="196"/>
      <c r="T55" s="196"/>
      <c r="U55" s="196"/>
      <c r="V55" s="196"/>
    </row>
    <row r="56" spans="2:22" ht="18" customHeight="1">
      <c r="B56" s="195"/>
      <c r="C56" s="195"/>
      <c r="D56" s="94"/>
      <c r="E56" s="94"/>
      <c r="F56" s="94"/>
      <c r="G56" s="195"/>
      <c r="H56" s="195"/>
      <c r="I56" s="195"/>
      <c r="J56" s="195"/>
      <c r="K56" s="94"/>
      <c r="L56" s="94"/>
      <c r="M56" s="94"/>
      <c r="N56" s="94"/>
      <c r="O56" s="94"/>
      <c r="P56" s="196"/>
      <c r="Q56" s="196"/>
      <c r="R56" s="196"/>
      <c r="S56" s="196"/>
      <c r="T56" s="196"/>
      <c r="U56" s="196"/>
      <c r="V56" s="196"/>
    </row>
    <row r="57" spans="2:22" ht="18" customHeight="1">
      <c r="B57" s="399" t="str">
        <f>TT!C6</f>
        <v>Nguyễn Chí Hòa</v>
      </c>
      <c r="C57" s="399"/>
      <c r="D57" s="399"/>
      <c r="E57" s="399"/>
      <c r="F57" s="399"/>
      <c r="G57" s="399"/>
      <c r="H57" s="98"/>
      <c r="I57" s="98"/>
      <c r="J57" s="98"/>
      <c r="K57" s="94"/>
      <c r="L57" s="94"/>
      <c r="M57" s="94"/>
      <c r="N57" s="94"/>
      <c r="O57" s="94"/>
      <c r="P57" s="400" t="str">
        <f>TT!C3</f>
        <v>Vũ Quang Hiện</v>
      </c>
      <c r="Q57" s="400"/>
      <c r="R57" s="400"/>
      <c r="S57" s="400"/>
      <c r="T57" s="400"/>
      <c r="U57" s="400"/>
      <c r="V57" s="400"/>
    </row>
    <row r="59" spans="18:23" ht="15.75">
      <c r="R59" s="150"/>
      <c r="S59" s="150"/>
      <c r="T59" s="150"/>
      <c r="U59" s="150"/>
      <c r="V59" s="150"/>
      <c r="W59" s="150"/>
    </row>
  </sheetData>
  <sheetProtection formatCells="0" formatColumns="0" formatRows="0" insertRows="0" deleteRows="0"/>
  <mergeCells count="37">
    <mergeCell ref="R3:W3"/>
    <mergeCell ref="A10:B10"/>
    <mergeCell ref="A9:B9"/>
    <mergeCell ref="A3:A7"/>
    <mergeCell ref="U5:U7"/>
    <mergeCell ref="R4:R7"/>
    <mergeCell ref="E4:G5"/>
    <mergeCell ref="B53:G53"/>
    <mergeCell ref="P53:V53"/>
    <mergeCell ref="B57:G57"/>
    <mergeCell ref="P57:V57"/>
    <mergeCell ref="P6:P7"/>
    <mergeCell ref="P52:V52"/>
    <mergeCell ref="E6:E7"/>
    <mergeCell ref="B52:G52"/>
    <mergeCell ref="C3:C7"/>
    <mergeCell ref="V5:V7"/>
    <mergeCell ref="X1:AD2"/>
    <mergeCell ref="S5:S7"/>
    <mergeCell ref="E3:Q3"/>
    <mergeCell ref="H5:H7"/>
    <mergeCell ref="I5:P5"/>
    <mergeCell ref="R2:W2"/>
    <mergeCell ref="T5:T7"/>
    <mergeCell ref="Q5:Q7"/>
    <mergeCell ref="F6:G6"/>
    <mergeCell ref="I6:K6"/>
    <mergeCell ref="A1:E1"/>
    <mergeCell ref="F1:Q1"/>
    <mergeCell ref="B3:B7"/>
    <mergeCell ref="S4:W4"/>
    <mergeCell ref="L6:N6"/>
    <mergeCell ref="D3:D7"/>
    <mergeCell ref="R1:W1"/>
    <mergeCell ref="O6:O7"/>
    <mergeCell ref="W5:W7"/>
    <mergeCell ref="H4:Q4"/>
  </mergeCells>
  <printOptions/>
  <pageMargins left="0.33" right="0.31496062992126" top="0.42" bottom="0.39" header="0.31496062992126" footer="0.31496062992126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W30"/>
  <sheetViews>
    <sheetView view="pageBreakPreview" zoomScale="80" zoomScaleSheetLayoutView="80" zoomScalePageLayoutView="0" workbookViewId="0" topLeftCell="A16">
      <selection activeCell="O24" sqref="O24:T24"/>
    </sheetView>
  </sheetViews>
  <sheetFormatPr defaultColWidth="9.00390625" defaultRowHeight="15.75"/>
  <cols>
    <col min="1" max="1" width="3.875" style="0" customWidth="1"/>
    <col min="2" max="2" width="16.25390625" style="0" customWidth="1"/>
    <col min="3" max="3" width="6.50390625" style="73" customWidth="1"/>
    <col min="4" max="5" width="6.125" style="73" customWidth="1"/>
    <col min="6" max="6" width="4.75390625" style="73" customWidth="1"/>
    <col min="7" max="7" width="4.875" style="73" customWidth="1"/>
    <col min="8" max="8" width="4.75390625" style="73" bestFit="1" customWidth="1"/>
    <col min="9" max="9" width="6.00390625" style="73" customWidth="1"/>
    <col min="10" max="10" width="6.25390625" style="73" bestFit="1" customWidth="1"/>
    <col min="11" max="11" width="6.125" style="73" customWidth="1"/>
    <col min="12" max="12" width="5.875" style="73" bestFit="1" customWidth="1"/>
    <col min="13" max="13" width="6.125" style="73" customWidth="1"/>
    <col min="14" max="14" width="5.625" style="73" customWidth="1"/>
    <col min="15" max="15" width="6.50390625" style="73" bestFit="1" customWidth="1"/>
    <col min="16" max="16" width="5.875" style="73" bestFit="1" customWidth="1"/>
    <col min="17" max="17" width="5.75390625" style="73" customWidth="1"/>
    <col min="18" max="18" width="4.25390625" style="73" customWidth="1"/>
    <col min="19" max="19" width="6.25390625" style="73" customWidth="1"/>
    <col min="20" max="20" width="5.75390625" style="73" customWidth="1"/>
    <col min="21" max="21" width="8.75390625" style="73" customWidth="1"/>
  </cols>
  <sheetData>
    <row r="1" spans="1:21" ht="67.5" customHeight="1">
      <c r="A1" s="296" t="s">
        <v>195</v>
      </c>
      <c r="B1" s="296"/>
      <c r="C1" s="296"/>
      <c r="D1" s="296"/>
      <c r="E1" s="296"/>
      <c r="F1" s="315" t="s">
        <v>323</v>
      </c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6" t="str">
        <f>'[1]TT'!C2</f>
        <v>Đơn vị  báo cáo: 
Cục THADS tỉnh Đồng Tháp
Đơn vị nhận báo cáo:
Tổng Cục THADS</v>
      </c>
      <c r="R1" s="316"/>
      <c r="S1" s="316"/>
      <c r="T1" s="316"/>
      <c r="U1" s="316"/>
    </row>
    <row r="2" spans="17:21" ht="15.75" customHeight="1">
      <c r="Q2" s="411" t="s">
        <v>157</v>
      </c>
      <c r="R2" s="411"/>
      <c r="S2" s="411"/>
      <c r="T2" s="411"/>
      <c r="U2" s="411"/>
    </row>
    <row r="3" spans="1:21" ht="18.75" customHeight="1">
      <c r="A3" s="409" t="s">
        <v>92</v>
      </c>
      <c r="B3" s="409" t="s">
        <v>112</v>
      </c>
      <c r="C3" s="408" t="s">
        <v>158</v>
      </c>
      <c r="D3" s="408"/>
      <c r="E3" s="408"/>
      <c r="F3" s="408" t="s">
        <v>159</v>
      </c>
      <c r="G3" s="408"/>
      <c r="H3" s="408"/>
      <c r="I3" s="408" t="s">
        <v>160</v>
      </c>
      <c r="J3" s="408"/>
      <c r="K3" s="408"/>
      <c r="L3" s="408" t="s">
        <v>161</v>
      </c>
      <c r="M3" s="408"/>
      <c r="N3" s="408"/>
      <c r="O3" s="408"/>
      <c r="P3" s="408"/>
      <c r="Q3" s="408"/>
      <c r="R3" s="408"/>
      <c r="S3" s="408" t="s">
        <v>162</v>
      </c>
      <c r="T3" s="408"/>
      <c r="U3" s="408"/>
    </row>
    <row r="4" spans="1:21" ht="18.75" customHeight="1">
      <c r="A4" s="412"/>
      <c r="B4" s="412"/>
      <c r="C4" s="408"/>
      <c r="D4" s="408"/>
      <c r="E4" s="408"/>
      <c r="F4" s="408"/>
      <c r="G4" s="408"/>
      <c r="H4" s="408"/>
      <c r="I4" s="408"/>
      <c r="J4" s="408"/>
      <c r="K4" s="408"/>
      <c r="L4" s="408" t="s">
        <v>163</v>
      </c>
      <c r="M4" s="408"/>
      <c r="N4" s="408"/>
      <c r="O4" s="408"/>
      <c r="P4" s="408" t="s">
        <v>164</v>
      </c>
      <c r="Q4" s="408"/>
      <c r="R4" s="408"/>
      <c r="S4" s="408"/>
      <c r="T4" s="408"/>
      <c r="U4" s="408"/>
    </row>
    <row r="5" spans="1:21" ht="18.75" customHeight="1">
      <c r="A5" s="412"/>
      <c r="B5" s="412"/>
      <c r="C5" s="408"/>
      <c r="D5" s="408"/>
      <c r="E5" s="408"/>
      <c r="F5" s="408"/>
      <c r="G5" s="408"/>
      <c r="H5" s="408"/>
      <c r="I5" s="408"/>
      <c r="J5" s="408"/>
      <c r="K5" s="408"/>
      <c r="L5" s="409" t="s">
        <v>12</v>
      </c>
      <c r="M5" s="408" t="s">
        <v>4</v>
      </c>
      <c r="N5" s="408"/>
      <c r="O5" s="408"/>
      <c r="P5" s="409" t="s">
        <v>12</v>
      </c>
      <c r="Q5" s="408" t="s">
        <v>4</v>
      </c>
      <c r="R5" s="408"/>
      <c r="S5" s="408"/>
      <c r="T5" s="408"/>
      <c r="U5" s="408"/>
    </row>
    <row r="6" spans="1:21" ht="32.25" customHeight="1">
      <c r="A6" s="412"/>
      <c r="B6" s="412"/>
      <c r="C6" s="409" t="s">
        <v>165</v>
      </c>
      <c r="D6" s="409" t="s">
        <v>166</v>
      </c>
      <c r="E6" s="409" t="s">
        <v>167</v>
      </c>
      <c r="F6" s="409" t="s">
        <v>168</v>
      </c>
      <c r="G6" s="409" t="s">
        <v>166</v>
      </c>
      <c r="H6" s="409" t="s">
        <v>167</v>
      </c>
      <c r="I6" s="409" t="s">
        <v>165</v>
      </c>
      <c r="J6" s="409" t="s">
        <v>166</v>
      </c>
      <c r="K6" s="409" t="s">
        <v>167</v>
      </c>
      <c r="L6" s="412"/>
      <c r="M6" s="409" t="s">
        <v>155</v>
      </c>
      <c r="N6" s="409" t="s">
        <v>156</v>
      </c>
      <c r="O6" s="409" t="s">
        <v>169</v>
      </c>
      <c r="P6" s="412"/>
      <c r="Q6" s="409" t="s">
        <v>170</v>
      </c>
      <c r="R6" s="409" t="s">
        <v>171</v>
      </c>
      <c r="S6" s="409" t="s">
        <v>12</v>
      </c>
      <c r="T6" s="409" t="s">
        <v>172</v>
      </c>
      <c r="U6" s="409" t="s">
        <v>138</v>
      </c>
    </row>
    <row r="7" spans="1:21" ht="15.75">
      <c r="A7" s="410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</row>
    <row r="8" spans="1:21" ht="15.75">
      <c r="A8" s="413" t="s">
        <v>3</v>
      </c>
      <c r="B8" s="413"/>
      <c r="C8" s="74">
        <v>1</v>
      </c>
      <c r="D8" s="75">
        <v>2</v>
      </c>
      <c r="E8" s="75">
        <v>3</v>
      </c>
      <c r="F8" s="75">
        <v>4</v>
      </c>
      <c r="G8" s="75">
        <v>5</v>
      </c>
      <c r="H8" s="75">
        <v>6</v>
      </c>
      <c r="I8" s="75">
        <v>7</v>
      </c>
      <c r="J8" s="75">
        <v>8</v>
      </c>
      <c r="K8" s="75">
        <v>9</v>
      </c>
      <c r="L8" s="75">
        <v>10</v>
      </c>
      <c r="M8" s="75">
        <v>11</v>
      </c>
      <c r="N8" s="75">
        <v>12</v>
      </c>
      <c r="O8" s="75">
        <v>13</v>
      </c>
      <c r="P8" s="75">
        <v>14</v>
      </c>
      <c r="Q8" s="75">
        <v>15</v>
      </c>
      <c r="R8" s="75">
        <v>16</v>
      </c>
      <c r="S8" s="75">
        <v>17</v>
      </c>
      <c r="T8" s="75">
        <v>18</v>
      </c>
      <c r="U8" s="75">
        <v>19</v>
      </c>
    </row>
    <row r="9" spans="1:23" s="208" customFormat="1" ht="18.75" customHeight="1">
      <c r="A9" s="414" t="s">
        <v>12</v>
      </c>
      <c r="B9" s="414"/>
      <c r="C9" s="222">
        <v>112</v>
      </c>
      <c r="D9" s="222">
        <v>114</v>
      </c>
      <c r="E9" s="222">
        <v>110</v>
      </c>
      <c r="F9" s="222">
        <v>0</v>
      </c>
      <c r="G9" s="222">
        <v>0</v>
      </c>
      <c r="H9" s="222">
        <v>0</v>
      </c>
      <c r="I9" s="222">
        <v>64</v>
      </c>
      <c r="J9" s="222">
        <v>66</v>
      </c>
      <c r="K9" s="222">
        <v>62</v>
      </c>
      <c r="L9" s="222">
        <v>110</v>
      </c>
      <c r="M9" s="222">
        <v>28</v>
      </c>
      <c r="N9" s="222">
        <v>1</v>
      </c>
      <c r="O9" s="222">
        <v>81</v>
      </c>
      <c r="P9" s="222">
        <v>110</v>
      </c>
      <c r="Q9" s="222">
        <v>110</v>
      </c>
      <c r="R9" s="222">
        <v>0</v>
      </c>
      <c r="S9" s="222">
        <v>110</v>
      </c>
      <c r="T9" s="222">
        <v>110</v>
      </c>
      <c r="U9" s="222"/>
      <c r="V9" s="207"/>
      <c r="W9" s="223"/>
    </row>
    <row r="10" spans="1:21" s="208" customFormat="1" ht="16.5" customHeight="1">
      <c r="A10" s="197" t="s">
        <v>0</v>
      </c>
      <c r="B10" s="197" t="s">
        <v>174</v>
      </c>
      <c r="C10" s="206">
        <v>25</v>
      </c>
      <c r="D10" s="206">
        <v>25</v>
      </c>
      <c r="E10" s="206">
        <v>25</v>
      </c>
      <c r="F10" s="206"/>
      <c r="G10" s="206"/>
      <c r="H10" s="206"/>
      <c r="I10" s="206">
        <v>5</v>
      </c>
      <c r="J10" s="206">
        <v>5</v>
      </c>
      <c r="K10" s="206">
        <v>5</v>
      </c>
      <c r="L10" s="224">
        <v>25</v>
      </c>
      <c r="M10" s="206">
        <v>5</v>
      </c>
      <c r="N10" s="206"/>
      <c r="O10" s="206">
        <v>20</v>
      </c>
      <c r="P10" s="224">
        <v>25</v>
      </c>
      <c r="Q10" s="206">
        <v>25</v>
      </c>
      <c r="R10" s="206"/>
      <c r="S10" s="224">
        <v>25</v>
      </c>
      <c r="T10" s="206">
        <v>25</v>
      </c>
      <c r="U10" s="206"/>
    </row>
    <row r="11" spans="1:21" s="208" customFormat="1" ht="16.5" customHeight="1">
      <c r="A11" s="197" t="s">
        <v>1</v>
      </c>
      <c r="B11" s="197" t="s">
        <v>8</v>
      </c>
      <c r="C11" s="206">
        <v>87</v>
      </c>
      <c r="D11" s="206">
        <v>89</v>
      </c>
      <c r="E11" s="206">
        <v>85</v>
      </c>
      <c r="F11" s="206">
        <v>0</v>
      </c>
      <c r="G11" s="206">
        <v>0</v>
      </c>
      <c r="H11" s="206">
        <v>0</v>
      </c>
      <c r="I11" s="206">
        <v>59</v>
      </c>
      <c r="J11" s="206">
        <v>61</v>
      </c>
      <c r="K11" s="206">
        <v>57</v>
      </c>
      <c r="L11" s="206">
        <v>85</v>
      </c>
      <c r="M11" s="206">
        <v>23</v>
      </c>
      <c r="N11" s="206">
        <v>1</v>
      </c>
      <c r="O11" s="206">
        <v>61</v>
      </c>
      <c r="P11" s="206">
        <v>85</v>
      </c>
      <c r="Q11" s="206">
        <v>85</v>
      </c>
      <c r="R11" s="206">
        <v>0</v>
      </c>
      <c r="S11" s="206">
        <v>85</v>
      </c>
      <c r="T11" s="206">
        <v>85</v>
      </c>
      <c r="U11" s="206"/>
    </row>
    <row r="12" spans="1:21" s="208" customFormat="1" ht="16.5" customHeight="1">
      <c r="A12" s="197" t="s">
        <v>13</v>
      </c>
      <c r="B12" s="197" t="s">
        <v>198</v>
      </c>
      <c r="C12" s="206">
        <v>14</v>
      </c>
      <c r="D12" s="206">
        <v>14</v>
      </c>
      <c r="E12" s="206">
        <v>14</v>
      </c>
      <c r="F12" s="206"/>
      <c r="G12" s="206"/>
      <c r="H12" s="206"/>
      <c r="I12" s="206"/>
      <c r="J12" s="206"/>
      <c r="K12" s="206"/>
      <c r="L12" s="224">
        <v>14</v>
      </c>
      <c r="M12" s="206">
        <v>1</v>
      </c>
      <c r="N12" s="206"/>
      <c r="O12" s="206">
        <v>13</v>
      </c>
      <c r="P12" s="224">
        <v>14</v>
      </c>
      <c r="Q12" s="206">
        <v>14</v>
      </c>
      <c r="R12" s="206"/>
      <c r="S12" s="224">
        <v>14</v>
      </c>
      <c r="T12" s="206">
        <v>14</v>
      </c>
      <c r="U12" s="206"/>
    </row>
    <row r="13" spans="1:21" s="208" customFormat="1" ht="16.5" customHeight="1">
      <c r="A13" s="197" t="s">
        <v>14</v>
      </c>
      <c r="B13" s="197" t="s">
        <v>311</v>
      </c>
      <c r="C13" s="206">
        <v>4</v>
      </c>
      <c r="D13" s="206">
        <v>6</v>
      </c>
      <c r="E13" s="206">
        <v>4</v>
      </c>
      <c r="F13" s="206"/>
      <c r="G13" s="206"/>
      <c r="H13" s="206"/>
      <c r="I13" s="206">
        <v>4</v>
      </c>
      <c r="J13" s="206">
        <v>6</v>
      </c>
      <c r="K13" s="206">
        <v>4</v>
      </c>
      <c r="L13" s="224">
        <v>4</v>
      </c>
      <c r="M13" s="206">
        <v>2</v>
      </c>
      <c r="N13" s="206"/>
      <c r="O13" s="206">
        <v>2</v>
      </c>
      <c r="P13" s="224">
        <v>4</v>
      </c>
      <c r="Q13" s="206">
        <v>4</v>
      </c>
      <c r="R13" s="206"/>
      <c r="S13" s="224">
        <v>4</v>
      </c>
      <c r="T13" s="206">
        <v>4</v>
      </c>
      <c r="U13" s="206"/>
    </row>
    <row r="14" spans="1:21" s="208" customFormat="1" ht="16.5" customHeight="1">
      <c r="A14" s="197" t="s">
        <v>19</v>
      </c>
      <c r="B14" s="197" t="s">
        <v>200</v>
      </c>
      <c r="C14" s="206">
        <v>1</v>
      </c>
      <c r="D14" s="206">
        <v>1</v>
      </c>
      <c r="E14" s="206">
        <v>1</v>
      </c>
      <c r="F14" s="206"/>
      <c r="G14" s="206"/>
      <c r="H14" s="206"/>
      <c r="I14" s="206">
        <v>1</v>
      </c>
      <c r="J14" s="206">
        <v>1</v>
      </c>
      <c r="K14" s="206">
        <v>1</v>
      </c>
      <c r="L14" s="224">
        <v>1</v>
      </c>
      <c r="M14" s="206"/>
      <c r="N14" s="206"/>
      <c r="O14" s="206">
        <v>1</v>
      </c>
      <c r="P14" s="224">
        <v>1</v>
      </c>
      <c r="Q14" s="206">
        <v>1</v>
      </c>
      <c r="R14" s="206"/>
      <c r="S14" s="224">
        <v>1</v>
      </c>
      <c r="T14" s="206">
        <v>1</v>
      </c>
      <c r="U14" s="206"/>
    </row>
    <row r="15" spans="1:21" s="208" customFormat="1" ht="16.5" customHeight="1">
      <c r="A15" s="197" t="s">
        <v>21</v>
      </c>
      <c r="B15" s="197" t="s">
        <v>202</v>
      </c>
      <c r="C15" s="206">
        <v>8</v>
      </c>
      <c r="D15" s="206">
        <v>8</v>
      </c>
      <c r="E15" s="206">
        <v>8</v>
      </c>
      <c r="F15" s="206"/>
      <c r="G15" s="206"/>
      <c r="H15" s="206"/>
      <c r="I15" s="206">
        <v>8</v>
      </c>
      <c r="J15" s="206">
        <v>8</v>
      </c>
      <c r="K15" s="206">
        <v>8</v>
      </c>
      <c r="L15" s="224">
        <v>8</v>
      </c>
      <c r="M15" s="206">
        <v>4</v>
      </c>
      <c r="N15" s="206"/>
      <c r="O15" s="206">
        <v>4</v>
      </c>
      <c r="P15" s="224">
        <v>8</v>
      </c>
      <c r="Q15" s="206">
        <v>8</v>
      </c>
      <c r="R15" s="206"/>
      <c r="S15" s="224">
        <v>8</v>
      </c>
      <c r="T15" s="206">
        <v>8</v>
      </c>
      <c r="U15" s="206"/>
    </row>
    <row r="16" spans="1:21" s="208" customFormat="1" ht="16.5" customHeight="1">
      <c r="A16" s="197" t="s">
        <v>22</v>
      </c>
      <c r="B16" s="197" t="s">
        <v>204</v>
      </c>
      <c r="C16" s="206">
        <v>3</v>
      </c>
      <c r="D16" s="206">
        <v>3</v>
      </c>
      <c r="E16" s="206">
        <v>3</v>
      </c>
      <c r="F16" s="206"/>
      <c r="G16" s="206"/>
      <c r="H16" s="206"/>
      <c r="I16" s="206">
        <v>1</v>
      </c>
      <c r="J16" s="206">
        <v>1</v>
      </c>
      <c r="K16" s="206">
        <v>1</v>
      </c>
      <c r="L16" s="224">
        <v>3</v>
      </c>
      <c r="M16" s="206"/>
      <c r="N16" s="206"/>
      <c r="O16" s="206">
        <v>3</v>
      </c>
      <c r="P16" s="224">
        <v>3</v>
      </c>
      <c r="Q16" s="206">
        <v>3</v>
      </c>
      <c r="R16" s="206"/>
      <c r="S16" s="224">
        <v>3</v>
      </c>
      <c r="T16" s="206">
        <v>3</v>
      </c>
      <c r="U16" s="206"/>
    </row>
    <row r="17" spans="1:21" s="208" customFormat="1" ht="16.5" customHeight="1">
      <c r="A17" s="197" t="s">
        <v>23</v>
      </c>
      <c r="B17" s="197" t="s">
        <v>206</v>
      </c>
      <c r="C17" s="206">
        <v>12</v>
      </c>
      <c r="D17" s="206">
        <v>12</v>
      </c>
      <c r="E17" s="206">
        <v>12</v>
      </c>
      <c r="F17" s="206"/>
      <c r="G17" s="206"/>
      <c r="H17" s="206"/>
      <c r="I17" s="206">
        <v>6</v>
      </c>
      <c r="J17" s="206">
        <v>6</v>
      </c>
      <c r="K17" s="206">
        <v>6</v>
      </c>
      <c r="L17" s="224">
        <v>12</v>
      </c>
      <c r="M17" s="206">
        <v>1</v>
      </c>
      <c r="N17" s="206"/>
      <c r="O17" s="206">
        <v>11</v>
      </c>
      <c r="P17" s="224">
        <v>12</v>
      </c>
      <c r="Q17" s="206">
        <v>12</v>
      </c>
      <c r="R17" s="206"/>
      <c r="S17" s="224">
        <v>12</v>
      </c>
      <c r="T17" s="206">
        <v>12</v>
      </c>
      <c r="U17" s="206"/>
    </row>
    <row r="18" spans="1:21" s="208" customFormat="1" ht="16.5" customHeight="1">
      <c r="A18" s="197" t="s">
        <v>24</v>
      </c>
      <c r="B18" s="197" t="s">
        <v>208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24"/>
      <c r="M18" s="206"/>
      <c r="N18" s="206"/>
      <c r="O18" s="206"/>
      <c r="P18" s="224"/>
      <c r="Q18" s="206"/>
      <c r="R18" s="206"/>
      <c r="S18" s="224"/>
      <c r="T18" s="206"/>
      <c r="U18" s="206"/>
    </row>
    <row r="19" spans="1:21" s="208" customFormat="1" ht="16.5" customHeight="1">
      <c r="A19" s="197" t="s">
        <v>25</v>
      </c>
      <c r="B19" s="197" t="s">
        <v>210</v>
      </c>
      <c r="C19" s="206">
        <v>10</v>
      </c>
      <c r="D19" s="206">
        <v>10</v>
      </c>
      <c r="E19" s="206">
        <v>10</v>
      </c>
      <c r="F19" s="206"/>
      <c r="G19" s="206"/>
      <c r="H19" s="206"/>
      <c r="I19" s="206">
        <v>10</v>
      </c>
      <c r="J19" s="206">
        <v>10</v>
      </c>
      <c r="K19" s="206">
        <v>10</v>
      </c>
      <c r="L19" s="224">
        <v>10</v>
      </c>
      <c r="M19" s="206">
        <v>4</v>
      </c>
      <c r="N19" s="206">
        <v>1</v>
      </c>
      <c r="O19" s="206">
        <v>5</v>
      </c>
      <c r="P19" s="224">
        <v>10</v>
      </c>
      <c r="Q19" s="206">
        <v>10</v>
      </c>
      <c r="R19" s="206"/>
      <c r="S19" s="224">
        <v>10</v>
      </c>
      <c r="T19" s="206">
        <v>10</v>
      </c>
      <c r="U19" s="206"/>
    </row>
    <row r="20" spans="1:21" s="208" customFormat="1" ht="16.5" customHeight="1">
      <c r="A20" s="197" t="s">
        <v>26</v>
      </c>
      <c r="B20" s="197" t="s">
        <v>212</v>
      </c>
      <c r="C20" s="206">
        <v>16</v>
      </c>
      <c r="D20" s="206">
        <v>16</v>
      </c>
      <c r="E20" s="206">
        <v>16</v>
      </c>
      <c r="F20" s="206"/>
      <c r="G20" s="206"/>
      <c r="H20" s="206"/>
      <c r="I20" s="206">
        <v>16</v>
      </c>
      <c r="J20" s="206">
        <v>16</v>
      </c>
      <c r="K20" s="206">
        <v>16</v>
      </c>
      <c r="L20" s="224">
        <v>16</v>
      </c>
      <c r="M20" s="206">
        <v>3</v>
      </c>
      <c r="N20" s="206"/>
      <c r="O20" s="206">
        <v>13</v>
      </c>
      <c r="P20" s="224">
        <v>16</v>
      </c>
      <c r="Q20" s="206">
        <v>16</v>
      </c>
      <c r="R20" s="206"/>
      <c r="S20" s="224">
        <v>16</v>
      </c>
      <c r="T20" s="206">
        <v>16</v>
      </c>
      <c r="U20" s="206"/>
    </row>
    <row r="21" spans="1:21" s="208" customFormat="1" ht="16.5" customHeight="1">
      <c r="A21" s="197" t="s">
        <v>28</v>
      </c>
      <c r="B21" s="197" t="s">
        <v>214</v>
      </c>
      <c r="C21" s="206">
        <v>11</v>
      </c>
      <c r="D21" s="206">
        <v>11</v>
      </c>
      <c r="E21" s="206">
        <v>9</v>
      </c>
      <c r="F21" s="206"/>
      <c r="G21" s="206"/>
      <c r="H21" s="206"/>
      <c r="I21" s="206">
        <v>5</v>
      </c>
      <c r="J21" s="206">
        <v>5</v>
      </c>
      <c r="K21" s="206">
        <v>4</v>
      </c>
      <c r="L21" s="224">
        <v>9</v>
      </c>
      <c r="M21" s="206"/>
      <c r="N21" s="206"/>
      <c r="O21" s="206">
        <v>9</v>
      </c>
      <c r="P21" s="224">
        <v>9</v>
      </c>
      <c r="Q21" s="206">
        <v>9</v>
      </c>
      <c r="R21" s="206"/>
      <c r="S21" s="224">
        <v>9</v>
      </c>
      <c r="T21" s="206">
        <v>9</v>
      </c>
      <c r="U21" s="206"/>
    </row>
    <row r="22" spans="1:21" s="208" customFormat="1" ht="16.5" customHeight="1">
      <c r="A22" s="197" t="s">
        <v>29</v>
      </c>
      <c r="B22" s="197" t="s">
        <v>216</v>
      </c>
      <c r="C22" s="206">
        <v>5</v>
      </c>
      <c r="D22" s="206">
        <v>5</v>
      </c>
      <c r="E22" s="206">
        <v>5</v>
      </c>
      <c r="F22" s="206"/>
      <c r="G22" s="206"/>
      <c r="H22" s="206"/>
      <c r="I22" s="206">
        <v>5</v>
      </c>
      <c r="J22" s="206">
        <v>5</v>
      </c>
      <c r="K22" s="206">
        <v>4</v>
      </c>
      <c r="L22" s="224">
        <v>5</v>
      </c>
      <c r="M22" s="206">
        <v>5</v>
      </c>
      <c r="N22" s="206"/>
      <c r="O22" s="206"/>
      <c r="P22" s="224">
        <v>5</v>
      </c>
      <c r="Q22" s="206">
        <v>5</v>
      </c>
      <c r="R22" s="206"/>
      <c r="S22" s="224">
        <v>5</v>
      </c>
      <c r="T22" s="206">
        <v>5</v>
      </c>
      <c r="U22" s="206"/>
    </row>
    <row r="23" spans="1:21" s="208" customFormat="1" ht="16.5" customHeight="1">
      <c r="A23" s="197" t="s">
        <v>71</v>
      </c>
      <c r="B23" s="197" t="s">
        <v>218</v>
      </c>
      <c r="C23" s="206">
        <v>3</v>
      </c>
      <c r="D23" s="206">
        <v>3</v>
      </c>
      <c r="E23" s="206">
        <v>3</v>
      </c>
      <c r="F23" s="206"/>
      <c r="G23" s="206"/>
      <c r="H23" s="206"/>
      <c r="I23" s="206">
        <v>3</v>
      </c>
      <c r="J23" s="206">
        <v>3</v>
      </c>
      <c r="K23" s="206">
        <v>3</v>
      </c>
      <c r="L23" s="224">
        <v>3</v>
      </c>
      <c r="M23" s="206">
        <v>3</v>
      </c>
      <c r="N23" s="206"/>
      <c r="O23" s="206"/>
      <c r="P23" s="224">
        <v>3</v>
      </c>
      <c r="Q23" s="206">
        <v>3</v>
      </c>
      <c r="R23" s="206"/>
      <c r="S23" s="224">
        <v>3</v>
      </c>
      <c r="T23" s="206">
        <v>3</v>
      </c>
      <c r="U23" s="206"/>
    </row>
    <row r="24" spans="1:21" ht="17.25" customHeight="1">
      <c r="A24" s="83"/>
      <c r="B24" s="415" t="str">
        <f>'08'!B52:G52</f>
        <v>Đồng Tháp, ngày 04 tháng 5 năm 2021</v>
      </c>
      <c r="C24" s="415"/>
      <c r="D24" s="415"/>
      <c r="E24" s="415"/>
      <c r="F24" s="415"/>
      <c r="G24" s="415"/>
      <c r="H24" s="97"/>
      <c r="I24" s="97"/>
      <c r="J24" s="97"/>
      <c r="K24" s="101"/>
      <c r="L24" s="102"/>
      <c r="M24" s="102"/>
      <c r="N24" s="101"/>
      <c r="O24" s="416" t="str">
        <f>B24</f>
        <v>Đồng Tháp, ngày 04 tháng 5 năm 2021</v>
      </c>
      <c r="P24" s="416"/>
      <c r="Q24" s="416"/>
      <c r="R24" s="416"/>
      <c r="S24" s="416"/>
      <c r="T24" s="416"/>
      <c r="U24" s="96"/>
    </row>
    <row r="25" spans="1:21" ht="28.5" customHeight="1">
      <c r="A25" s="76"/>
      <c r="B25" s="397" t="s">
        <v>175</v>
      </c>
      <c r="C25" s="397"/>
      <c r="D25" s="397"/>
      <c r="E25" s="397"/>
      <c r="F25" s="397"/>
      <c r="G25" s="397"/>
      <c r="H25" s="198"/>
      <c r="I25" s="198"/>
      <c r="J25" s="198"/>
      <c r="K25" s="199"/>
      <c r="L25" s="199"/>
      <c r="M25" s="199"/>
      <c r="N25" s="200"/>
      <c r="O25" s="417" t="str">
        <f>TT!C5</f>
        <v>CỤC TRƯỞNG</v>
      </c>
      <c r="P25" s="417"/>
      <c r="Q25" s="417"/>
      <c r="R25" s="417"/>
      <c r="S25" s="417"/>
      <c r="T25" s="417"/>
      <c r="U25" s="96"/>
    </row>
    <row r="26" spans="1:21" ht="17.25" customHeight="1">
      <c r="A26" s="1"/>
      <c r="B26" s="201"/>
      <c r="C26" s="201"/>
      <c r="D26" s="202"/>
      <c r="E26" s="202"/>
      <c r="F26" s="202"/>
      <c r="G26" s="201"/>
      <c r="H26" s="201"/>
      <c r="I26" s="201"/>
      <c r="J26" s="201"/>
      <c r="K26" s="202"/>
      <c r="L26" s="202"/>
      <c r="M26" s="202"/>
      <c r="N26" s="202"/>
      <c r="O26" s="202"/>
      <c r="P26" s="201"/>
      <c r="Q26" s="201"/>
      <c r="R26" s="201"/>
      <c r="S26" s="202"/>
      <c r="T26" s="202"/>
      <c r="U26" s="96"/>
    </row>
    <row r="27" spans="1:21" ht="26.25" customHeight="1">
      <c r="A27" s="1"/>
      <c r="B27" s="201"/>
      <c r="C27" s="201"/>
      <c r="D27" s="202"/>
      <c r="E27" s="202"/>
      <c r="F27" s="202"/>
      <c r="G27" s="201"/>
      <c r="H27" s="201"/>
      <c r="I27" s="201"/>
      <c r="J27" s="201"/>
      <c r="K27" s="202"/>
      <c r="L27" s="202"/>
      <c r="M27" s="202"/>
      <c r="N27" s="202"/>
      <c r="O27" s="202"/>
      <c r="P27" s="203"/>
      <c r="Q27" s="203"/>
      <c r="R27" s="203"/>
      <c r="S27" s="203"/>
      <c r="T27" s="203"/>
      <c r="U27" s="99"/>
    </row>
    <row r="28" spans="1:21" ht="17.25" customHeight="1">
      <c r="A28" s="1"/>
      <c r="B28" s="201"/>
      <c r="C28" s="201"/>
      <c r="D28" s="202"/>
      <c r="E28" s="202"/>
      <c r="F28" s="202"/>
      <c r="G28" s="201"/>
      <c r="H28" s="201"/>
      <c r="I28" s="201"/>
      <c r="J28" s="201"/>
      <c r="K28" s="202"/>
      <c r="L28" s="202"/>
      <c r="M28" s="202"/>
      <c r="N28" s="202"/>
      <c r="O28" s="202"/>
      <c r="P28" s="203"/>
      <c r="Q28" s="203"/>
      <c r="R28" s="203"/>
      <c r="S28" s="203"/>
      <c r="T28" s="203"/>
      <c r="U28" s="99"/>
    </row>
    <row r="29" spans="1:21" ht="17.25" customHeight="1">
      <c r="A29" s="1"/>
      <c r="B29" s="418" t="str">
        <f>TT!C6</f>
        <v>Nguyễn Chí Hòa</v>
      </c>
      <c r="C29" s="418"/>
      <c r="D29" s="418"/>
      <c r="E29" s="418"/>
      <c r="F29" s="418"/>
      <c r="G29" s="418"/>
      <c r="H29" s="201"/>
      <c r="I29" s="201"/>
      <c r="J29" s="201"/>
      <c r="K29" s="202"/>
      <c r="L29" s="202"/>
      <c r="M29" s="202"/>
      <c r="N29" s="202"/>
      <c r="O29" s="418" t="str">
        <f>TT!C3</f>
        <v>Vũ Quang Hiện</v>
      </c>
      <c r="P29" s="418"/>
      <c r="Q29" s="418"/>
      <c r="R29" s="418"/>
      <c r="S29" s="418"/>
      <c r="T29" s="418"/>
      <c r="U29" s="96"/>
    </row>
    <row r="30" spans="1:21" ht="17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5"/>
      <c r="Q30" s="95"/>
      <c r="R30" s="95"/>
      <c r="S30" s="96"/>
      <c r="T30" s="96"/>
      <c r="U30" s="96"/>
    </row>
  </sheetData>
  <sheetProtection formatCells="0" formatColumns="0" formatRows="0" insertRows="0" deleteRows="0"/>
  <mergeCells count="42">
    <mergeCell ref="B29:G29"/>
    <mergeCell ref="O29:T29"/>
    <mergeCell ref="T6:T7"/>
    <mergeCell ref="D6:D7"/>
    <mergeCell ref="E6:E7"/>
    <mergeCell ref="F6:F7"/>
    <mergeCell ref="N6:N7"/>
    <mergeCell ref="C6:C7"/>
    <mergeCell ref="O6:O7"/>
    <mergeCell ref="Q6:Q7"/>
    <mergeCell ref="B25:G25"/>
    <mergeCell ref="O25:T25"/>
    <mergeCell ref="P5:P7"/>
    <mergeCell ref="Q5:R5"/>
    <mergeCell ref="U6:U7"/>
    <mergeCell ref="A8:B8"/>
    <mergeCell ref="A9:B9"/>
    <mergeCell ref="B24:G24"/>
    <mergeCell ref="O24:T24"/>
    <mergeCell ref="J6:J7"/>
    <mergeCell ref="K6:K7"/>
    <mergeCell ref="M6:M7"/>
    <mergeCell ref="C3:E5"/>
    <mergeCell ref="F3:H5"/>
    <mergeCell ref="G6:G7"/>
    <mergeCell ref="H6:H7"/>
    <mergeCell ref="L3:R3"/>
    <mergeCell ref="S3:U5"/>
    <mergeCell ref="L4:O4"/>
    <mergeCell ref="P4:R4"/>
    <mergeCell ref="L5:L7"/>
    <mergeCell ref="M5:O5"/>
    <mergeCell ref="I3:K5"/>
    <mergeCell ref="I6:I7"/>
    <mergeCell ref="R6:R7"/>
    <mergeCell ref="S6:S7"/>
    <mergeCell ref="A1:E1"/>
    <mergeCell ref="F1:P1"/>
    <mergeCell ref="Q1:U1"/>
    <mergeCell ref="Q2:U2"/>
    <mergeCell ref="A3:A7"/>
    <mergeCell ref="B3:B7"/>
  </mergeCells>
  <printOptions/>
  <pageMargins left="0.33" right="0.3" top="0.39" bottom="0.36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DELL</cp:lastModifiedBy>
  <cp:lastPrinted>2021-05-04T07:38:40Z</cp:lastPrinted>
  <dcterms:created xsi:type="dcterms:W3CDTF">2004-03-07T02:36:29Z</dcterms:created>
  <dcterms:modified xsi:type="dcterms:W3CDTF">2021-05-04T08:37:15Z</dcterms:modified>
  <cp:category/>
  <cp:version/>
  <cp:contentType/>
  <cp:contentStatus/>
</cp:coreProperties>
</file>